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15" windowWidth="14955" windowHeight="10740" tabRatio="923" firstSheet="1" activeTab="8"/>
  </bookViews>
  <sheets>
    <sheet name="приложение 1 (2)" sheetId="1" state="hidden" r:id="rId1"/>
    <sheet name="приложение 2 (1)" sheetId="2" r:id="rId2"/>
    <sheet name="приложение 3 (1)" sheetId="3" state="hidden" r:id="rId3"/>
    <sheet name="приложение 4 (1)" sheetId="4" state="hidden" r:id="rId4"/>
    <sheet name="приложение 5 (1)" sheetId="5" state="hidden" r:id="rId5"/>
    <sheet name="приложение 6 (1)" sheetId="6" state="hidden" r:id="rId6"/>
    <sheet name="приложение 7 (1)" sheetId="7" r:id="rId7"/>
    <sheet name="приложение 8(1)" sheetId="8" r:id="rId8"/>
    <sheet name="приложение 9(1)" sheetId="9" r:id="rId9"/>
    <sheet name="приложение 10(1)" sheetId="10" state="hidden" r:id="rId10"/>
    <sheet name="приложение 11(1)" sheetId="11" state="hidden" r:id="rId11"/>
    <sheet name="приложение 12(2)" sheetId="12" state="hidden" r:id="rId12"/>
  </sheets>
  <definedNames>
    <definedName name="_xlnm._FilterDatabase" localSheetId="6" hidden="1">'приложение 7 (1)'!$A$14:$I$158</definedName>
    <definedName name="_xlnm._FilterDatabase" localSheetId="7" hidden="1">'приложение 8(1)'!$A$13:$H$156</definedName>
    <definedName name="_xlnm._FilterDatabase" localSheetId="8" hidden="1">'приложение 9(1)'!$A$13:$I$107</definedName>
    <definedName name="_xlnm.Print_Area" localSheetId="0">'приложение 1 (2)'!$A$1:$E$27</definedName>
    <definedName name="_xlnm.Print_Area" localSheetId="9">'приложение 10(1)'!$A$1:$H$17</definedName>
    <definedName name="_xlnm.Print_Area" localSheetId="10">'приложение 11(1)'!$A$1:$E$19</definedName>
    <definedName name="_xlnm.Print_Area" localSheetId="11">'приложение 12(2)'!$A$1:$E$22</definedName>
    <definedName name="_xlnm.Print_Area" localSheetId="1">'приложение 2 (1)'!$A$1:$E$58</definedName>
    <definedName name="_xlnm.Print_Area" localSheetId="2">'приложение 3 (1)'!$A$1:$C$25</definedName>
    <definedName name="_xlnm.Print_Area" localSheetId="3">'приложение 4 (1)'!$A$1:$C$18</definedName>
    <definedName name="_xlnm.Print_Area" localSheetId="4">'приложение 5 (1)'!$A$1:$C$43</definedName>
    <definedName name="_xlnm.Print_Area" localSheetId="5">'приложение 6 (1)'!$A$1:$C$17</definedName>
    <definedName name="_xlnm.Print_Area" localSheetId="6">'приложение 7 (1)'!$A$1:$I$164</definedName>
    <definedName name="_xlnm.Print_Area" localSheetId="7">'приложение 8(1)'!$A$1:$H$162</definedName>
    <definedName name="_xlnm.Print_Area" localSheetId="8">'приложение 9(1)'!$A$1:$I$107</definedName>
  </definedNames>
  <calcPr fullCalcOnLoad="1"/>
</workbook>
</file>

<file path=xl/sharedStrings.xml><?xml version="1.0" encoding="utf-8"?>
<sst xmlns="http://schemas.openxmlformats.org/spreadsheetml/2006/main" count="2087" uniqueCount="528">
  <si>
    <t>Приложение №10</t>
  </si>
  <si>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</si>
  <si>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</si>
  <si>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>Приложение №11</t>
  </si>
  <si>
    <t>Приложение №12</t>
  </si>
  <si>
    <t xml:space="preserve"> 02 1 02 00000</t>
  </si>
  <si>
    <t>1.1.4.</t>
  </si>
  <si>
    <t>01 1 04 0000</t>
  </si>
  <si>
    <t>1.1.5.</t>
  </si>
  <si>
    <t>1.2.</t>
  </si>
  <si>
    <t>1.2.1.</t>
  </si>
  <si>
    <t>Приложение №1</t>
  </si>
  <si>
    <t>Приложение №2</t>
  </si>
  <si>
    <t>Приложение №3</t>
  </si>
  <si>
    <t>Приложение №4</t>
  </si>
  <si>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</si>
  <si>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</si>
  <si>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</si>
  <si>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</si>
  <si>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</si>
  <si>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</si>
  <si>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</si>
  <si>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</si>
  <si>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</si>
  <si>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</si>
  <si>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</si>
  <si>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</si>
  <si>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</si>
  <si>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</si>
  <si>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</si>
  <si>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</si>
  <si>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</si>
  <si>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</si>
  <si>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</si>
  <si>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</si>
  <si>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</si>
  <si>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к решению Совета народных депутатов</t>
  </si>
  <si>
    <t>городского поселения город Бобров</t>
  </si>
  <si>
    <t>Бобровского муниципального района</t>
  </si>
  <si>
    <t>Воронежской области</t>
  </si>
  <si>
    <t>Код бюджетной классификации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</si>
  <si>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</si>
  <si>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</si>
  <si>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</si>
  <si>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</si>
  <si>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</si>
  <si>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</si>
  <si>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</si>
  <si>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</si>
  <si>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</si>
  <si>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</si>
  <si>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</si>
  <si>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</si>
  <si>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</si>
  <si>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</si>
  <si>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</si>
  <si>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</si>
  <si>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</si>
  <si>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</si>
  <si>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</si>
  <si>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 xml:space="preserve"> Администрация городского поселения город Бобров</t>
  </si>
  <si>
    <t>Код главы</t>
  </si>
  <si>
    <t>Код группы, подгруппы, статьи и вида источников</t>
  </si>
  <si>
    <t>Администрация городского поселения город Бобров Бобровсокго муниципального оайона Воронежской области</t>
  </si>
  <si>
    <t>ГРБС</t>
  </si>
  <si>
    <t>Сумма (тыс.рублей)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</si>
  <si>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</si>
  <si>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</si>
  <si>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</si>
  <si>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</si>
  <si>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</si>
  <si>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</si>
  <si>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>(тыс. рублей)</t>
  </si>
  <si>
    <t>Перечень главных администраторов доходов 
бюджета городского поселения город Бобров – органов государственной власти 
Российской Федерации</t>
  </si>
  <si>
    <t>Код бюджетной классификации Российской Федерации</t>
  </si>
  <si>
    <t>главного администратора доходов бюджета</t>
  </si>
  <si>
    <t xml:space="preserve">Наименование главного 
администратора доходов бюджета городского поселения город Бобров
</t>
  </si>
  <si>
    <t>1 01 02000 01 0000 110</t>
  </si>
  <si>
    <t>1 09 00000 00 0000 000</t>
  </si>
  <si>
    <t>Налог на доходы физических лиц*</t>
  </si>
  <si>
    <t>Налог на имущество физических лиц</t>
  </si>
  <si>
    <t>Земельный налог</t>
  </si>
  <si>
    <t>доходов бюджета поселения</t>
  </si>
  <si>
    <t>главного администратора доходов</t>
  </si>
  <si>
    <t>доходов бюджета поселений</t>
  </si>
  <si>
    <t>Федеральная налоговая служба</t>
  </si>
  <si>
    <t>Наименование главного администратора доходов бюджета поселения</t>
  </si>
  <si>
    <t>Единый сельскохозяйственный налог*</t>
  </si>
  <si>
    <t>Перечень главных администраторов доходов 
бюджета городского поселения город Бобров - органов местного самоуправления</t>
  </si>
  <si>
    <t>Федеральное казначейство</t>
  </si>
  <si>
    <t>№</t>
  </si>
  <si>
    <t>- погашение</t>
  </si>
  <si>
    <t>Бюджетные кредиты от других бюджетов бюджетной системы Российской Федерации</t>
  </si>
  <si>
    <t>- получение</t>
  </si>
  <si>
    <t>- погашение, в том числе:</t>
  </si>
  <si>
    <t>возврат реструктурированной задолженности</t>
  </si>
  <si>
    <t>Кредиты кредитных организаций в валюте Российской Федерации</t>
  </si>
  <si>
    <t>Наименование обязательств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</si>
  <si>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</si>
  <si>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1 05 03000 01 0000 110</t>
  </si>
  <si>
    <t>Перечень главных администраторов доходов 
бюджета городского поселения город Бобров – органов местного самоуправления и структурных подразделений администрации Бобровского муниципального района</t>
  </si>
  <si>
    <t>Финансовый отдел администрации Бобровского муниципального района</t>
  </si>
  <si>
    <t>1 03 02230 01 0000 110</t>
  </si>
  <si>
    <t>1 03 02240 01 0000 110</t>
  </si>
  <si>
    <t>1 03 02250 01 0000 110</t>
  </si>
  <si>
    <t>1 03 02260 01 0000 110</t>
  </si>
  <si>
    <t>1 06 01000 13 0000 110</t>
  </si>
  <si>
    <t>1 06 06000 13 0000 110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</si>
  <si>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</si>
  <si>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</si>
  <si>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</si>
  <si>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</si>
  <si>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</si>
  <si>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</si>
  <si>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</si>
  <si>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</si>
  <si>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</si>
  <si>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</si>
  <si>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</si>
  <si>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</si>
  <si>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</si>
  <si>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</si>
  <si>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</si>
  <si>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1 17 01050 13 0000 180</t>
  </si>
  <si>
    <t>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</si>
  <si>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</si>
  <si>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</si>
  <si>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</si>
  <si>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</si>
  <si>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</si>
  <si>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</si>
  <si>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</si>
  <si>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</si>
  <si>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Получение бюджетами городских поселений кредитов от других бюджетов  бюджетной системы Российской Федерации в валюте Российской Федерации</t>
  </si>
  <si>
    <t>Приложение №5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</si>
  <si>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</si>
  <si>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</si>
  <si>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</si>
  <si>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</si>
  <si>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</si>
  <si>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</si>
  <si>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</si>
  <si>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</si>
  <si>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</si>
  <si>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</si>
  <si>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</si>
  <si>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</si>
  <si>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</si>
  <si>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</si>
  <si>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</si>
  <si>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</si>
  <si>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</si>
  <si>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</si>
  <si>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</si>
  <si>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</si>
  <si>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</si>
  <si>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</si>
  <si>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</si>
  <si>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</si>
  <si>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</si>
  <si>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</si>
  <si>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</si>
  <si>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</si>
  <si>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</si>
  <si>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</si>
  <si>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</si>
  <si>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</si>
  <si>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</si>
  <si>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</si>
  <si>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</si>
  <si>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</si>
  <si>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</si>
  <si>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</si>
  <si>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</si>
  <si>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</si>
  <si>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</si>
  <si>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</si>
  <si>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</si>
  <si>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</si>
  <si>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</si>
  <si>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</si>
  <si>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</si>
  <si>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</si>
  <si>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</si>
  <si>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</si>
  <si>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</si>
  <si>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>Основное мероприятие «Переселение граждан из аварийного жилищного фонда, признанного таковым до 01.01.2012 года»</t>
  </si>
  <si>
    <t xml:space="preserve">02 3 01 00000 </t>
  </si>
  <si>
    <t>02 3 01 09602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</si>
  <si>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</si>
  <si>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</si>
  <si>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</si>
  <si>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</si>
  <si>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</si>
  <si>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</si>
  <si>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</si>
  <si>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</si>
  <si>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Реализация муниципальных функций в сфере обеспечения проведения капитального ремонта общего имущества в многоквартирных домах (Иные бюджетные ассигнования)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</si>
  <si>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</si>
  <si>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</si>
  <si>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</si>
  <si>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</si>
  <si>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</si>
  <si>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</si>
  <si>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</si>
  <si>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</si>
  <si>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</si>
  <si>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</si>
  <si>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</si>
  <si>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</si>
  <si>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</si>
  <si>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</si>
  <si>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</si>
  <si>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</si>
  <si>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</si>
  <si>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</si>
  <si>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</si>
  <si>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</si>
  <si>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</si>
  <si>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</si>
  <si>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</si>
  <si>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</si>
  <si>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</si>
  <si>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</si>
  <si>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</si>
  <si>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</si>
  <si>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</si>
  <si>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</si>
  <si>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</si>
  <si>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</si>
  <si>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</si>
  <si>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</si>
  <si>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</si>
  <si>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</si>
  <si>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</si>
  <si>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</si>
  <si>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</si>
  <si>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</si>
  <si>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</si>
  <si>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</si>
  <si>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</si>
  <si>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</si>
  <si>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</si>
  <si>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</si>
  <si>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</si>
  <si>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</si>
  <si>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</si>
  <si>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</si>
  <si>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</si>
  <si>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</si>
  <si>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</si>
  <si>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</si>
  <si>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</si>
  <si>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</si>
  <si>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</si>
  <si>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</si>
  <si>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</si>
  <si>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</si>
  <si>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</si>
  <si>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</si>
  <si>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</si>
  <si>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</si>
  <si>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</si>
  <si>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</si>
  <si>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 по всем статьям, подстатьям соответствующей статьи, подвидам доходов бюджета.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</si>
  <si>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</si>
  <si>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</si>
  <si>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</si>
  <si>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</si>
  <si>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</si>
  <si>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</si>
  <si>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</si>
  <si>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</si>
  <si>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</si>
  <si>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</si>
  <si>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</si>
  <si>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</si>
  <si>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</si>
  <si>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</si>
  <si>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</si>
  <si>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</si>
  <si>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</si>
  <si>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</si>
  <si>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Расходы местного бюджета на уличное освещение (Закупка товаров, работ и услуг для обеспечения государственных (муниципальных) нужд)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</si>
  <si>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</si>
  <si>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</si>
  <si>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</si>
  <si>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</si>
  <si>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Задолженность и перерасчеты по отмененным налогам, сборам и иным обязательным платежам</t>
  </si>
  <si>
    <t>Код показателя</t>
  </si>
  <si>
    <t>Наименование показателя</t>
  </si>
  <si>
    <t>Сумма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</si>
  <si>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</si>
  <si>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</si>
  <si>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</si>
  <si>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</si>
  <si>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</si>
  <si>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 на доходы физических лиц</t>
  </si>
  <si>
    <t>000 1 00 00000 00 0000 000</t>
  </si>
  <si>
    <t>000 8 50 00000 00 0000 000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</si>
  <si>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</si>
  <si>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</si>
  <si>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</si>
  <si>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</t>
  </si>
  <si>
    <t>Земельный налог с организаций</t>
  </si>
  <si>
    <t>Земельный налогс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</si>
  <si>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</si>
  <si>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</si>
  <si>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</si>
  <si>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</si>
  <si>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</si>
  <si>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</si>
  <si>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ущерба.</t>
  </si>
  <si>
    <t>Безвозмездные поступления</t>
  </si>
  <si>
    <t>Дотации Бюджетам поселений</t>
  </si>
  <si>
    <t>Субсидии бюджетам поселений</t>
  </si>
  <si>
    <t>100 1 03 00000 00 0000 000</t>
  </si>
  <si>
    <t>100 1 03 02230 01 0000 110</t>
  </si>
  <si>
    <t>100 1 03 02240 01 0000 110</t>
  </si>
  <si>
    <t>100 1 03 02250 01 0000 110</t>
  </si>
  <si>
    <t>000 1 05 03000 01 0000 110</t>
  </si>
  <si>
    <t>000 1 05 03010 01 0000 110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</si>
  <si>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</si>
  <si>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</si>
  <si>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</si>
  <si>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</si>
  <si>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</si>
  <si>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</si>
  <si>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000 1 11 05013 13 0000 120</t>
  </si>
  <si>
    <t>914 1 11 05025 13 0000 120</t>
  </si>
  <si>
    <t>000 1 11 09045 13 0000 120</t>
  </si>
  <si>
    <t>000 1 14 06013 13 0000 430</t>
  </si>
  <si>
    <t>000 1 16 00000 00 0000 140</t>
  </si>
  <si>
    <t>000 2 00 00000 00 0000 000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</si>
  <si>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</si>
  <si>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</si>
  <si>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</si>
  <si>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</si>
  <si>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</si>
  <si>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тыс. рублей</t>
  </si>
  <si>
    <t>000 1 11 00000 00 0000 120</t>
  </si>
  <si>
    <t>000 1 14 00000 00 0000 400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</si>
  <si>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</si>
  <si>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Дотация бюджетам городских поселений на выравневание уровня бюджетной обеспеченности</t>
  </si>
  <si>
    <t>000 1 06 01030 00 0000 000</t>
  </si>
  <si>
    <t>2018 год</t>
  </si>
  <si>
    <t>2019 год</t>
  </si>
  <si>
    <t>Код классификации</t>
  </si>
  <si>
    <t>ИСТОЧНИКИ ВНУТРЕННЕГО ФИНАНСИРОВАНИЯ ДЕФИЦИТОВ БЮДЖЕТОВ</t>
  </si>
  <si>
    <t>00 00 00 00 00 0000 000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</si>
  <si>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</si>
  <si>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</si>
  <si>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</si>
  <si>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</si>
  <si>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</si>
  <si>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</si>
  <si>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</si>
  <si>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</si>
  <si>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</si>
  <si>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</si>
  <si>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</si>
  <si>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</si>
  <si>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</si>
  <si>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</si>
  <si>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</si>
  <si>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01 05 02 01 13 0000 610</t>
  </si>
  <si>
    <t>01 05 02 01 13 0000 510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</si>
  <si>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</si>
  <si>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</si>
  <si>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бюджетов городских поселений </t>
  </si>
  <si>
    <t xml:space="preserve">Увеличение прочих остатков денежных средств бюджетов городских поселений </t>
  </si>
  <si>
    <t>из них бюджетные кредиты на пополнение остатков средств на счетах бюджетов городских поселений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</si>
  <si>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</si>
  <si>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</si>
  <si>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000 1 16 90050 13 0000 140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</si>
  <si>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</si>
  <si>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</si>
  <si>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</si>
  <si>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</si>
  <si>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Дотации бюджетам городских поселений 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</si>
  <si>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</si>
  <si>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</si>
  <si>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</si>
  <si>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07</t>
  </si>
  <si>
    <t>Обеспечение проведения выборов и референдумов</t>
  </si>
  <si>
    <t>Муниципальная программа городского поселения город Бобров "Муниципальное управление и гражданское общество"</t>
  </si>
  <si>
    <t>Подпрограмма "Управление муниципальными финансами и муниципальным имуществом "</t>
  </si>
  <si>
    <t>Основное мероприятие «Избирательная комиссия городского поселения город Бобров»</t>
  </si>
  <si>
    <t xml:space="preserve"> 01 1 00 00000</t>
  </si>
  <si>
    <t>01 1 04 00000</t>
  </si>
  <si>
    <t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t>
  </si>
  <si>
    <t>01 1 04 92070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</si>
  <si>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</si>
  <si>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</si>
  <si>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Подпрограмма "Развитие и модернизация населения от угроз чрезвычайных ситуаций и пожаров" </t>
  </si>
  <si>
    <t>Основное мероприятие "Повышение готовности к ликвидации черезвычайных ситуаций"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</si>
  <si>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</si>
  <si>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14</t>
  </si>
  <si>
    <t>01 2 00 00000</t>
  </si>
  <si>
    <t>01 2 01 00000</t>
  </si>
  <si>
    <t>01 2 00 91430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</si>
  <si>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</si>
  <si>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Основное мероприятие "Управление муниципальным долгом городского поселения город Бобров"</t>
  </si>
  <si>
    <t xml:space="preserve">Процентные платежи (обслуживание государственного и муниципального долга) </t>
  </si>
  <si>
    <t>01 1 05 00000</t>
  </si>
  <si>
    <t>01 1 05 90880</t>
  </si>
  <si>
    <t>700</t>
  </si>
  <si>
    <t xml:space="preserve"> 01 03 01 00 13 0000 810</t>
  </si>
  <si>
    <t xml:space="preserve"> 01 05 02 01 13 0000 510</t>
  </si>
  <si>
    <t xml:space="preserve">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</si>
  <si>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</si>
  <si>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</si>
  <si>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2020 год</t>
  </si>
  <si>
    <t>Перечень главных администраторов источников внутреннего финансирования дефицита бюджета городского поселения город Бобров на 2018 год и плановый период 2019 и 2020 годов</t>
  </si>
  <si>
    <t>Приложение № 6</t>
  </si>
  <si>
    <t>Приложение №7</t>
  </si>
  <si>
    <t>Основное мероприятие "Формирование современной городской среды"</t>
  </si>
  <si>
    <t>02 3 08 00000</t>
  </si>
  <si>
    <t>02 3 08 L5550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</si>
  <si>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</si>
  <si>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</si>
  <si>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</si>
  <si>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 xml:space="preserve">02 2 02 00000 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</si>
  <si>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</si>
  <si>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 xml:space="preserve">02 2 02 90200 </t>
  </si>
  <si>
    <t>Приложение №8</t>
  </si>
  <si>
    <t>Приложение №9</t>
  </si>
  <si>
    <t>2.2.2.</t>
  </si>
  <si>
    <t>2.3.8.</t>
  </si>
  <si>
    <t xml:space="preserve"> 1 16 33050 13 0000 140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</si>
  <si>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</si>
  <si>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</si>
  <si>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</si>
  <si>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</si>
  <si>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000 2 02 25567 13 0000 151</t>
  </si>
  <si>
    <t>Субсидии бюджетам городских поселений на реализацию мероприятий по устойчивому развитию сельских территорий</t>
  </si>
  <si>
    <t>Реализация мероприятий по устойчивому развитию сельских территорий (капитальные вложения в объекты недвижимого имущества государственной (муниципальной) собственности)</t>
  </si>
  <si>
    <t>02 3 07 L5670</t>
  </si>
  <si>
    <t>01 1 07 00000</t>
  </si>
  <si>
    <t xml:space="preserve">Основное мероприятие"Расходы на обеспечение деятельности МКУ"СКООМС" 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</si>
  <si>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</si>
  <si>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</si>
  <si>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</si>
  <si>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1.1.7.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</si>
  <si>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</si>
  <si>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</si>
  <si>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000 2 02 15002 13 0000 151</t>
  </si>
  <si>
    <t>Прочие неналоговые доходы,зачисляемые в бюджеты городских поселений</t>
  </si>
  <si>
    <t>000 1 17 05050 00 0000 180</t>
  </si>
  <si>
    <t>Прочие неналоговые доходы бюджетов поселений</t>
  </si>
  <si>
    <t>000 1 17 05050 13 0000 180</t>
  </si>
  <si>
    <t>Межбюджетные трансферты бюджетам поселений</t>
  </si>
  <si>
    <t>000 2 02 40000 00 0000 151</t>
  </si>
  <si>
    <t>000 2 02 45160 13 0000 151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</si>
  <si>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</si>
  <si>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</si>
  <si>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</si>
  <si>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01 2 02 00000</t>
  </si>
  <si>
    <t>01 2 02 91440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</si>
  <si>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</si>
  <si>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01 2 02 20540</t>
  </si>
  <si>
    <t>1.2.2.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</si>
  <si>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</si>
  <si>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</si>
  <si>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</si>
  <si>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000 2 02 20302 13 0000 151</t>
  </si>
  <si>
    <t>Реализация мероприятий по устойчивому развитию сельских территорий (Закупка товаров, работ и услуг для обеспечения государственных (муниципальных) нужд)</t>
  </si>
  <si>
    <t>Основное мероприятие «Переселение граждан из аварийного жилищного фонда, признанного таковым после 01.01.2012 года»</t>
  </si>
  <si>
    <t>000 2 02 49999 13 0000 151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</si>
  <si>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</si>
  <si>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</si>
  <si>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>02 3 08 98610</t>
  </si>
  <si>
    <t>Мероприятия по развитию сети автомобильных дорог местного значения поселения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</si>
  <si>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</si>
  <si>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02 4 01 78670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</si>
  <si>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</si>
  <si>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</si>
  <si>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02 3 01 S8600</t>
  </si>
  <si>
    <t>от "21" декабря 2018 года №79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</si>
  <si>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</si>
  <si>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</si>
  <si>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 xml:space="preserve"> на 2019 год и на плановый период 2020 и 2021 годов</t>
  </si>
  <si>
    <t>Источники                                                                                                                                                                                        внутреннего финансирования дефицита бюджета городского поселения город Бобров</t>
  </si>
  <si>
    <t xml:space="preserve">Поступление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город Бобров Бобровского муниципального района Воронежской области 
по кодам видов доходов, подвидов доходов </t>
  </si>
  <si>
    <t>000 2 02 15001 13 0000 150</t>
  </si>
  <si>
    <t>000 2 02 20000 00 0000 150</t>
  </si>
  <si>
    <t xml:space="preserve">000 2 02 29999 13 0000 150 </t>
  </si>
  <si>
    <t>000 2 02 10000 00 0000 150</t>
  </si>
  <si>
    <t>2 19 60010 13 0000 150</t>
  </si>
  <si>
    <t>2 02 49999 13 0000 150</t>
  </si>
  <si>
    <t>2 02 45160 13 0000 150</t>
  </si>
  <si>
    <t>2 02 29999 13 0000 150</t>
  </si>
  <si>
    <t>2 02 25567 13 0000 150</t>
  </si>
  <si>
    <t>2 02 25555 13 0000 150</t>
  </si>
  <si>
    <t>2 02 20303 13 0000 150</t>
  </si>
  <si>
    <t>2 02 20302 13 0000 150</t>
  </si>
  <si>
    <t>2 02 20300 13 0000 150</t>
  </si>
  <si>
    <t>2 02 20299 13 0000 150</t>
  </si>
  <si>
    <t>2 02 20216 13 0000 150</t>
  </si>
  <si>
    <t>2 02 19999 13 0000 150</t>
  </si>
  <si>
    <t>2 02 15009 13 0000 150</t>
  </si>
  <si>
    <t>2 02 15002 13 0000 150</t>
  </si>
  <si>
    <t xml:space="preserve"> 2 02 15001 13 0000 150</t>
  </si>
  <si>
    <t xml:space="preserve">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</si>
  <si>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</si>
  <si>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</si>
  <si>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Ведомственная структура расходов бюджета городского поселения город Бобров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</si>
  <si>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</si>
  <si>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                                                                                                                                                       городского поселения город Бобров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</si>
  <si>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</t>
  </si>
  <si>
    <t>Распределение бюджетных ассигнований публичных нормативных обязательств 
городского поселения город Бобров на 2019 год и плановый период 2020 и 2021 годы</t>
  </si>
  <si>
    <t>Дорожный фонд городского поселения город Бобров на 2019 год и на плановый период 2020 и 2021 годов</t>
  </si>
  <si>
    <t xml:space="preserve">Программа муниципальных внутренних заимствований бюджета городского поселения город Бобров                                                        </t>
  </si>
  <si>
    <t>2019год</t>
  </si>
  <si>
    <t xml:space="preserve"> </t>
  </si>
  <si>
    <t>2 07 05030 13 0000 150</t>
  </si>
  <si>
    <t>2 08 05000 13 0000 150</t>
  </si>
  <si>
    <t>000 2 02 20302 13 0000 150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</si>
  <si>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</si>
  <si>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000 2 02 25555 13 0000 150</t>
  </si>
  <si>
    <t>02 3 F2 55550</t>
  </si>
  <si>
    <t>Основное мероприятие "Региональный проект "Формирование комфортной городской среды""</t>
  </si>
  <si>
    <t>02 3 F2 00000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</si>
  <si>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</si>
  <si>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</si>
  <si>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2.3.F2.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</si>
  <si>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</si>
  <si>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 xml:space="preserve">02 2 02 S8100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</si>
</sst>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"/>
    <numFmt numFmtId="189" formatCode="0.00000"/>
    <numFmt numFmtId="190" formatCode="_-* #,##0.0_р_._-;\-* #,##0.0_р_._-;_-* &quot;-&quot;??_р_._-;_-@_-"/>
    <numFmt numFmtId="191" formatCode="#,##0.0_ ;\-#,##0.0\ "/>
    <numFmt numFmtId="192" formatCode="#,##0.0"/>
    <numFmt numFmtId="193" formatCode="_-* #,##0.0_р_._-;\-* #,##0.0_р_._-;_-* &quot;-&quot;?_р_._-;_-@_-"/>
    <numFmt numFmtId="194" formatCode="#,##0.00000"/>
    <numFmt numFmtId="195" formatCode="#,##0.00000_ ;\-#,##0.00000\ "/>
    <numFmt numFmtId="196" formatCode="_-* #,##0.00000_р_._-;\-* #,##0.00000_р_._-;_-* &quot;-&quot;?????_р_._-;_-@_-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#,##0.00_ ;\-#,##0.00\ "/>
    <numFmt numFmtId="202" formatCode="#,##0.00000_р_."/>
    <numFmt numFmtId="203" formatCode="#,##0.0000_ ;\-#,##0.0000\ "/>
    <numFmt numFmtId="204" formatCode="#,##0.000_ ;\-#,##0.000\ "/>
    <numFmt numFmtId="205" formatCode="#,##0.0000"/>
    <numFmt numFmtId="206" formatCode="#,##0.000"/>
    <numFmt numFmtId="207" formatCode="#,##0.000000_р_."/>
    <numFmt numFmtId="208" formatCode="#,##0.0000_р_."/>
    <numFmt numFmtId="209" formatCode="#,##0.000_р_."/>
    <numFmt numFmtId="210" formatCode="#,##0.00_р_."/>
    <numFmt numFmtId="211" formatCode="#,##0.0_р_."/>
    <numFmt numFmtId="212" formatCode="#,##0.000000"/>
    <numFmt numFmtId="213" formatCode="#,##0.000000_ ;\-#,##0.000000\ "/>
    <numFmt numFmtId="214" formatCode="#,##0_ ;\-#,##0\ "/>
    <numFmt numFmtId="215" formatCode="#,##0_р_."/>
  </numFmts>
  <fonts count="5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8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2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194" fontId="7" fillId="33" borderId="10" xfId="0" applyNumberFormat="1" applyFont="1" applyFill="1" applyBorder="1" applyAlignment="1">
      <alignment horizontal="right"/>
    </xf>
    <xf numFmtId="194" fontId="8" fillId="0" borderId="10" xfId="0" applyNumberFormat="1" applyFont="1" applyFill="1" applyBorder="1" applyAlignment="1">
      <alignment horizontal="right"/>
    </xf>
    <xf numFmtId="194" fontId="7" fillId="0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195" fontId="8" fillId="0" borderId="10" xfId="60" applyNumberFormat="1" applyFont="1" applyBorder="1" applyAlignment="1">
      <alignment horizontal="center" vertical="center"/>
    </xf>
    <xf numFmtId="195" fontId="8" fillId="0" borderId="10" xfId="60" applyNumberFormat="1" applyFont="1" applyFill="1" applyBorder="1" applyAlignment="1">
      <alignment horizontal="center" vertical="center"/>
    </xf>
    <xf numFmtId="195" fontId="7" fillId="0" borderId="10" xfId="60" applyNumberFormat="1" applyFont="1" applyFill="1" applyBorder="1" applyAlignment="1">
      <alignment horizontal="center" vertical="center"/>
    </xf>
    <xf numFmtId="194" fontId="8" fillId="0" borderId="10" xfId="60" applyNumberFormat="1" applyFont="1" applyBorder="1" applyAlignment="1">
      <alignment horizontal="center" vertical="center"/>
    </xf>
    <xf numFmtId="194" fontId="7" fillId="0" borderId="10" xfId="6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3" fillId="0" borderId="10" xfId="0" applyFont="1" applyFill="1" applyBorder="1" applyAlignment="1">
      <alignment horizontal="left" wrapText="1"/>
    </xf>
    <xf numFmtId="49" fontId="54" fillId="0" borderId="10" xfId="0" applyNumberFormat="1" applyFont="1" applyFill="1" applyBorder="1" applyAlignment="1">
      <alignment horizontal="center" vertical="center"/>
    </xf>
    <xf numFmtId="194" fontId="54" fillId="0" borderId="10" xfId="6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3" fillId="0" borderId="10" xfId="0" applyFont="1" applyFill="1" applyBorder="1" applyAlignment="1">
      <alignment wrapText="1"/>
    </xf>
    <xf numFmtId="191" fontId="8" fillId="0" borderId="10" xfId="60" applyNumberFormat="1" applyFont="1" applyBorder="1" applyAlignment="1">
      <alignment horizontal="center" vertical="center"/>
    </xf>
    <xf numFmtId="191" fontId="8" fillId="0" borderId="10" xfId="60" applyNumberFormat="1" applyFont="1" applyFill="1" applyBorder="1" applyAlignment="1">
      <alignment horizontal="center" vertical="center"/>
    </xf>
    <xf numFmtId="191" fontId="7" fillId="0" borderId="10" xfId="60" applyNumberFormat="1" applyFont="1" applyFill="1" applyBorder="1" applyAlignment="1">
      <alignment horizontal="center" vertical="center"/>
    </xf>
    <xf numFmtId="192" fontId="8" fillId="0" borderId="10" xfId="60" applyNumberFormat="1" applyFont="1" applyBorder="1" applyAlignment="1">
      <alignment horizontal="center" vertical="center"/>
    </xf>
    <xf numFmtId="192" fontId="7" fillId="0" borderId="10" xfId="60" applyNumberFormat="1" applyFont="1" applyFill="1" applyBorder="1" applyAlignment="1">
      <alignment horizontal="center" vertical="center"/>
    </xf>
    <xf numFmtId="192" fontId="54" fillId="0" borderId="10" xfId="60" applyNumberFormat="1" applyFont="1" applyFill="1" applyBorder="1" applyAlignment="1">
      <alignment horizontal="center" vertical="center"/>
    </xf>
    <xf numFmtId="192" fontId="8" fillId="0" borderId="10" xfId="60" applyNumberFormat="1" applyFont="1" applyFill="1" applyBorder="1" applyAlignment="1">
      <alignment horizontal="center" vertical="center"/>
    </xf>
    <xf numFmtId="192" fontId="11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/>
    </xf>
    <xf numFmtId="192" fontId="14" fillId="0" borderId="1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0" fontId="53" fillId="7" borderId="10" xfId="0" applyFont="1" applyFill="1" applyBorder="1" applyAlignment="1">
      <alignment horizontal="left" wrapText="1"/>
    </xf>
    <xf numFmtId="49" fontId="7" fillId="7" borderId="10" xfId="0" applyNumberFormat="1" applyFont="1" applyFill="1" applyBorder="1" applyAlignment="1">
      <alignment horizontal="center" vertical="center"/>
    </xf>
    <xf numFmtId="195" fontId="7" fillId="7" borderId="10" xfId="60" applyNumberFormat="1" applyFont="1" applyFill="1" applyBorder="1" applyAlignment="1">
      <alignment horizontal="center" vertical="center"/>
    </xf>
    <xf numFmtId="191" fontId="7" fillId="7" borderId="10" xfId="60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9" fillId="7" borderId="10" xfId="0" applyFont="1" applyFill="1" applyBorder="1" applyAlignment="1">
      <alignment horizontal="left" wrapText="1"/>
    </xf>
    <xf numFmtId="194" fontId="7" fillId="7" borderId="10" xfId="60" applyNumberFormat="1" applyFont="1" applyFill="1" applyBorder="1" applyAlignment="1">
      <alignment horizontal="center" vertical="center"/>
    </xf>
    <xf numFmtId="192" fontId="7" fillId="7" borderId="10" xfId="6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0" fontId="10" fillId="7" borderId="10" xfId="0" applyFont="1" applyFill="1" applyBorder="1" applyAlignment="1">
      <alignment horizontal="left" wrapText="1"/>
    </xf>
    <xf numFmtId="49" fontId="8" fillId="7" borderId="10" xfId="0" applyNumberFormat="1" applyFont="1" applyFill="1" applyBorder="1" applyAlignment="1">
      <alignment horizontal="center" vertical="center"/>
    </xf>
    <xf numFmtId="192" fontId="8" fillId="7" borderId="10" xfId="6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/>
    </xf>
    <xf numFmtId="194" fontId="1" fillId="0" borderId="0" xfId="0" applyNumberFormat="1" applyFont="1" applyAlignment="1">
      <alignment/>
    </xf>
    <xf numFmtId="195" fontId="0" fillId="0" borderId="0" xfId="0" applyNumberFormat="1" applyFill="1" applyAlignment="1">
      <alignment/>
    </xf>
    <xf numFmtId="20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11" fillId="0" borderId="10" xfId="0" applyNumberFormat="1" applyFont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194" fontId="11" fillId="0" borderId="10" xfId="0" applyNumberFormat="1" applyFont="1" applyBorder="1" applyAlignment="1">
      <alignment horizontal="center" vertical="center"/>
    </xf>
    <xf numFmtId="194" fontId="14" fillId="0" borderId="10" xfId="0" applyNumberFormat="1" applyFont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192" fontId="8" fillId="0" borderId="10" xfId="0" applyNumberFormat="1" applyFont="1" applyFill="1" applyBorder="1" applyAlignment="1">
      <alignment horizontal="right"/>
    </xf>
    <xf numFmtId="192" fontId="7" fillId="0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 horizontal="right"/>
    </xf>
    <xf numFmtId="192" fontId="7" fillId="33" borderId="12" xfId="0" applyNumberFormat="1" applyFont="1" applyFill="1" applyBorder="1" applyAlignment="1">
      <alignment horizontal="right"/>
    </xf>
    <xf numFmtId="191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202" fontId="1" fillId="0" borderId="0" xfId="0" applyNumberFormat="1" applyFont="1" applyFill="1" applyAlignment="1">
      <alignment/>
    </xf>
    <xf numFmtId="208" fontId="8" fillId="0" borderId="10" xfId="60" applyNumberFormat="1" applyFont="1" applyBorder="1" applyAlignment="1">
      <alignment horizontal="center" vertical="center"/>
    </xf>
    <xf numFmtId="208" fontId="8" fillId="0" borderId="10" xfId="60" applyNumberFormat="1" applyFont="1" applyFill="1" applyBorder="1" applyAlignment="1">
      <alignment horizontal="center" vertical="center"/>
    </xf>
    <xf numFmtId="208" fontId="7" fillId="0" borderId="10" xfId="60" applyNumberFormat="1" applyFont="1" applyFill="1" applyBorder="1" applyAlignment="1">
      <alignment horizontal="center" vertical="center"/>
    </xf>
    <xf numFmtId="208" fontId="8" fillId="7" borderId="10" xfId="60" applyNumberFormat="1" applyFont="1" applyFill="1" applyBorder="1" applyAlignment="1">
      <alignment horizontal="center" vertical="center"/>
    </xf>
    <xf numFmtId="208" fontId="7" fillId="7" borderId="10" xfId="6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right" vertical="center" wrapText="1"/>
    </xf>
    <xf numFmtId="205" fontId="7" fillId="34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205" fontId="7" fillId="0" borderId="10" xfId="0" applyNumberFormat="1" applyFont="1" applyBorder="1" applyAlignment="1">
      <alignment horizontal="right" vertical="center" wrapText="1"/>
    </xf>
    <xf numFmtId="195" fontId="54" fillId="0" borderId="10" xfId="60" applyNumberFormat="1" applyFont="1" applyFill="1" applyBorder="1" applyAlignment="1">
      <alignment horizontal="center" vertical="center"/>
    </xf>
    <xf numFmtId="191" fontId="54" fillId="0" borderId="10" xfId="60" applyNumberFormat="1" applyFont="1" applyFill="1" applyBorder="1" applyAlignment="1">
      <alignment horizontal="center" vertical="center"/>
    </xf>
    <xf numFmtId="211" fontId="8" fillId="0" borderId="10" xfId="60" applyNumberFormat="1" applyFont="1" applyFill="1" applyBorder="1" applyAlignment="1">
      <alignment horizontal="center" vertical="center"/>
    </xf>
    <xf numFmtId="194" fontId="8" fillId="0" borderId="10" xfId="60" applyNumberFormat="1" applyFont="1" applyFill="1" applyBorder="1" applyAlignment="1">
      <alignment horizontal="center" vertical="center"/>
    </xf>
    <xf numFmtId="194" fontId="8" fillId="7" borderId="10" xfId="60" applyNumberFormat="1" applyFont="1" applyFill="1" applyBorder="1" applyAlignment="1">
      <alignment horizontal="center" vertical="center"/>
    </xf>
    <xf numFmtId="211" fontId="7" fillId="0" borderId="10" xfId="6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9">
      <selection activeCell="D24" sqref="D24"/>
    </sheetView>
  </sheetViews>
  <sheetFormatPr defaultColWidth="9.00390625" defaultRowHeight="12.75"/>
  <cols>
    <col min="1" max="1" width="55.625" style="0" customWidth="1"/>
    <col min="2" max="2" width="30.125" style="0" customWidth="1"/>
    <col min="3" max="3" width="20.375" style="0" customWidth="1"/>
    <col min="4" max="4" width="17.00390625" style="0" customWidth="1"/>
    <col min="5" max="5" width="19.75390625" style="0" customWidth="1"/>
    <col min="8" max="8" width="16.375" style="0" bestFit="1" customWidth="1"/>
  </cols>
  <sheetData>
    <row r="1" spans="1:5" ht="15">
      <c r="A1" s="43"/>
      <c r="B1" s="43"/>
      <c r="C1" s="43"/>
      <c r="D1" s="43" t="s">
        <v>11</v>
      </c>
      <c r="E1" s="43"/>
    </row>
    <row r="2" spans="1:5" ht="15">
      <c r="A2" s="43"/>
      <c r="B2" s="43"/>
      <c r="C2" s="43"/>
      <c r="D2" s="43" t="s">
        <v>36</v>
      </c>
      <c r="E2" s="43"/>
    </row>
    <row r="3" spans="1:5" ht="15">
      <c r="A3" s="43"/>
      <c r="B3" s="43"/>
      <c r="C3" s="43"/>
      <c r="D3" s="43" t="s">
        <v>37</v>
      </c>
      <c r="E3" s="43"/>
    </row>
    <row r="4" spans="1:5" ht="15">
      <c r="A4" s="43"/>
      <c r="B4" s="43"/>
      <c r="C4" s="43"/>
      <c r="D4" s="43" t="s">
        <v>38</v>
      </c>
      <c r="E4" s="43"/>
    </row>
    <row r="5" spans="1:5" ht="15">
      <c r="A5" s="43"/>
      <c r="B5" s="43"/>
      <c r="C5" s="43"/>
      <c r="D5" s="43" t="s">
        <v>39</v>
      </c>
      <c r="E5" s="43"/>
    </row>
    <row r="6" spans="1:5" ht="15">
      <c r="A6" s="43"/>
      <c r="B6" s="43"/>
      <c r="C6" s="43"/>
      <c r="D6" s="43" t="s">
        <v>478</v>
      </c>
      <c r="E6" s="43"/>
    </row>
    <row r="7" ht="12.75">
      <c r="A7" s="1"/>
    </row>
    <row r="8" ht="12.75">
      <c r="A8" s="1"/>
    </row>
    <row r="9" spans="1:5" ht="53.25" customHeight="1">
      <c r="A9" s="163" t="s">
        <v>482</v>
      </c>
      <c r="B9" s="163"/>
      <c r="C9" s="163"/>
      <c r="D9" s="163"/>
      <c r="E9" s="163"/>
    </row>
    <row r="10" spans="1:5" ht="22.5" customHeight="1">
      <c r="A10" s="163" t="s">
        <v>481</v>
      </c>
      <c r="B10" s="163"/>
      <c r="C10" s="163"/>
      <c r="D10" s="163"/>
      <c r="E10" s="163"/>
    </row>
    <row r="11" spans="1:5" ht="18.75">
      <c r="A11" s="71"/>
      <c r="B11" s="72"/>
      <c r="C11" s="72"/>
      <c r="D11" s="72"/>
      <c r="E11" s="72" t="s">
        <v>339</v>
      </c>
    </row>
    <row r="12" spans="1:5" ht="35.25" customHeight="1">
      <c r="A12" s="69" t="s">
        <v>22</v>
      </c>
      <c r="B12" s="69" t="s">
        <v>347</v>
      </c>
      <c r="C12" s="69" t="s">
        <v>513</v>
      </c>
      <c r="D12" s="69" t="s">
        <v>412</v>
      </c>
      <c r="E12" s="69" t="s">
        <v>507</v>
      </c>
    </row>
    <row r="13" spans="1:8" ht="56.25">
      <c r="A13" s="85" t="s">
        <v>348</v>
      </c>
      <c r="B13" s="69" t="s">
        <v>349</v>
      </c>
      <c r="C13" s="153">
        <f>C21+C14</f>
        <v>0</v>
      </c>
      <c r="D13" s="86">
        <f>D21+D14</f>
        <v>-1848.5</v>
      </c>
      <c r="E13" s="86">
        <f>E21+E14</f>
        <v>-3809</v>
      </c>
      <c r="H13" s="140"/>
    </row>
    <row r="14" spans="1:5" ht="56.25">
      <c r="A14" s="85" t="s">
        <v>92</v>
      </c>
      <c r="B14" s="69" t="s">
        <v>350</v>
      </c>
      <c r="C14" s="86">
        <f>C15+C18</f>
        <v>0</v>
      </c>
      <c r="D14" s="86">
        <f>D15+D18</f>
        <v>-10000</v>
      </c>
      <c r="E14" s="86">
        <f>E15+E18</f>
        <v>0</v>
      </c>
    </row>
    <row r="15" spans="1:5" ht="69.75" customHeight="1">
      <c r="A15" s="87" t="s">
        <v>351</v>
      </c>
      <c r="B15" s="88" t="s">
        <v>352</v>
      </c>
      <c r="C15" s="84">
        <f>C16</f>
        <v>0</v>
      </c>
      <c r="D15" s="84">
        <f>D16</f>
        <v>0</v>
      </c>
      <c r="E15" s="84">
        <f>E16</f>
        <v>0</v>
      </c>
    </row>
    <row r="16" spans="1:5" ht="75">
      <c r="A16" s="87" t="s">
        <v>373</v>
      </c>
      <c r="B16" s="88" t="s">
        <v>372</v>
      </c>
      <c r="C16" s="84">
        <v>0</v>
      </c>
      <c r="D16" s="84">
        <v>0</v>
      </c>
      <c r="E16" s="84">
        <v>0</v>
      </c>
    </row>
    <row r="17" spans="1:5" ht="61.5" customHeight="1">
      <c r="A17" s="87" t="s">
        <v>371</v>
      </c>
      <c r="B17" s="88"/>
      <c r="C17" s="84">
        <v>0</v>
      </c>
      <c r="D17" s="84">
        <v>0</v>
      </c>
      <c r="E17" s="84">
        <v>0</v>
      </c>
    </row>
    <row r="18" spans="1:5" ht="75">
      <c r="A18" s="87" t="s">
        <v>353</v>
      </c>
      <c r="B18" s="88" t="s">
        <v>354</v>
      </c>
      <c r="C18" s="84">
        <f>C19</f>
        <v>0</v>
      </c>
      <c r="D18" s="84">
        <f>D19</f>
        <v>-10000</v>
      </c>
      <c r="E18" s="84">
        <f>E19</f>
        <v>0</v>
      </c>
    </row>
    <row r="19" spans="1:5" ht="75">
      <c r="A19" s="87" t="s">
        <v>368</v>
      </c>
      <c r="B19" s="88" t="s">
        <v>367</v>
      </c>
      <c r="C19" s="84">
        <v>0</v>
      </c>
      <c r="D19" s="84">
        <v>-10000</v>
      </c>
      <c r="E19" s="84">
        <v>0</v>
      </c>
    </row>
    <row r="20" spans="1:5" ht="56.25">
      <c r="A20" s="87" t="s">
        <v>371</v>
      </c>
      <c r="B20" s="88"/>
      <c r="C20" s="84">
        <v>0</v>
      </c>
      <c r="D20" s="84">
        <v>0</v>
      </c>
      <c r="E20" s="84">
        <v>0</v>
      </c>
    </row>
    <row r="21" spans="1:5" ht="37.5">
      <c r="A21" s="85" t="s">
        <v>355</v>
      </c>
      <c r="B21" s="69" t="s">
        <v>356</v>
      </c>
      <c r="C21" s="153">
        <f>C25+C22</f>
        <v>0</v>
      </c>
      <c r="D21" s="86">
        <f>D25+D22</f>
        <v>8151.5</v>
      </c>
      <c r="E21" s="86">
        <f>E25+E22</f>
        <v>-3809</v>
      </c>
    </row>
    <row r="22" spans="1:6" ht="29.25" customHeight="1">
      <c r="A22" s="87" t="s">
        <v>357</v>
      </c>
      <c r="B22" s="88" t="s">
        <v>358</v>
      </c>
      <c r="C22" s="156">
        <f aca="true" t="shared" si="0" ref="C22:E23">C23</f>
        <v>-222950.4705</v>
      </c>
      <c r="D22" s="84">
        <f t="shared" si="0"/>
        <v>-73936.7</v>
      </c>
      <c r="E22" s="84">
        <f t="shared" si="0"/>
        <v>-76179.5</v>
      </c>
      <c r="F22" s="89"/>
    </row>
    <row r="23" spans="1:9" ht="47.25" customHeight="1">
      <c r="A23" s="87" t="s">
        <v>359</v>
      </c>
      <c r="B23" s="88" t="s">
        <v>360</v>
      </c>
      <c r="C23" s="156">
        <f t="shared" si="0"/>
        <v>-222950.4705</v>
      </c>
      <c r="D23" s="84">
        <f t="shared" si="0"/>
        <v>-73936.7</v>
      </c>
      <c r="E23" s="84">
        <f t="shared" si="0"/>
        <v>-76179.5</v>
      </c>
      <c r="F23" s="89"/>
      <c r="I23" t="s">
        <v>514</v>
      </c>
    </row>
    <row r="24" spans="1:5" ht="37.5">
      <c r="A24" s="87" t="s">
        <v>370</v>
      </c>
      <c r="B24" s="88" t="s">
        <v>366</v>
      </c>
      <c r="C24" s="154">
        <f>(-'приложение 2 (1)'!C14)+(-C16)</f>
        <v>-222950.4705</v>
      </c>
      <c r="D24" s="155">
        <f>(-'приложение 2 (1)'!D14)+(-D16)</f>
        <v>-73936.7</v>
      </c>
      <c r="E24" s="84">
        <v>-76179.5</v>
      </c>
    </row>
    <row r="25" spans="1:5" ht="33" customHeight="1">
      <c r="A25" s="87" t="s">
        <v>361</v>
      </c>
      <c r="B25" s="88" t="s">
        <v>362</v>
      </c>
      <c r="C25" s="156">
        <f aca="true" t="shared" si="1" ref="C25:E26">C26</f>
        <v>222950.4705</v>
      </c>
      <c r="D25" s="84">
        <f t="shared" si="1"/>
        <v>82088.2</v>
      </c>
      <c r="E25" s="84">
        <f t="shared" si="1"/>
        <v>72370.5</v>
      </c>
    </row>
    <row r="26" spans="1:5" ht="39.75" customHeight="1">
      <c r="A26" s="87" t="s">
        <v>363</v>
      </c>
      <c r="B26" s="88" t="s">
        <v>364</v>
      </c>
      <c r="C26" s="156">
        <f t="shared" si="1"/>
        <v>222950.4705</v>
      </c>
      <c r="D26" s="84">
        <f t="shared" si="1"/>
        <v>82088.2</v>
      </c>
      <c r="E26" s="84">
        <f t="shared" si="1"/>
        <v>72370.5</v>
      </c>
    </row>
    <row r="27" spans="1:5" ht="48" customHeight="1">
      <c r="A27" s="87" t="s">
        <v>369</v>
      </c>
      <c r="B27" s="88" t="s">
        <v>365</v>
      </c>
      <c r="C27" s="154">
        <f>'приложение 7 (1)'!G15-C19</f>
        <v>222950.4705</v>
      </c>
      <c r="D27" s="155">
        <f>'приложение 7 (1)'!H15-D19</f>
        <v>82088.2</v>
      </c>
      <c r="E27" s="84">
        <v>72370.5</v>
      </c>
    </row>
    <row r="41" ht="56.25" customHeight="1"/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M9" sqref="M9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5" width="8.875" style="0" customWidth="1"/>
    <col min="6" max="6" width="17.625" style="0" customWidth="1"/>
    <col min="7" max="7" width="15.375" style="0" customWidth="1"/>
    <col min="8" max="8" width="17.125" style="0" customWidth="1"/>
  </cols>
  <sheetData>
    <row r="1" spans="1:6" ht="15">
      <c r="A1" s="5"/>
      <c r="B1" s="40"/>
      <c r="C1" s="40"/>
      <c r="D1" s="40"/>
      <c r="E1" s="40" t="s">
        <v>0</v>
      </c>
      <c r="F1" s="40"/>
    </row>
    <row r="2" spans="1:6" ht="15">
      <c r="A2" s="14"/>
      <c r="B2" s="40"/>
      <c r="C2" s="40"/>
      <c r="D2" s="40"/>
      <c r="E2" s="40" t="s">
        <v>36</v>
      </c>
      <c r="F2" s="40"/>
    </row>
    <row r="3" spans="1:6" ht="15">
      <c r="A3" s="5"/>
      <c r="B3" s="40"/>
      <c r="C3" s="40"/>
      <c r="D3" s="40"/>
      <c r="E3" s="40" t="s">
        <v>37</v>
      </c>
      <c r="F3" s="40"/>
    </row>
    <row r="4" spans="1:6" ht="15">
      <c r="A4" s="5"/>
      <c r="B4" s="40"/>
      <c r="C4" s="40"/>
      <c r="D4" s="40"/>
      <c r="E4" s="40" t="s">
        <v>38</v>
      </c>
      <c r="F4" s="40"/>
    </row>
    <row r="5" spans="1:6" ht="15">
      <c r="A5" s="5"/>
      <c r="B5" s="40"/>
      <c r="C5" s="40"/>
      <c r="D5" s="40"/>
      <c r="E5" s="40" t="s">
        <v>39</v>
      </c>
      <c r="F5" s="40"/>
    </row>
    <row r="6" spans="1:6" ht="15">
      <c r="A6" s="5"/>
      <c r="B6" s="40"/>
      <c r="C6" s="40"/>
      <c r="D6" s="40"/>
      <c r="E6" s="40" t="str">
        <f>'приложение 9(1)'!H6</f>
        <v>от "21" декабря 2018 года №79</v>
      </c>
      <c r="F6" s="40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8" ht="57" customHeight="1">
      <c r="A9" s="173" t="s">
        <v>510</v>
      </c>
      <c r="B9" s="173"/>
      <c r="C9" s="173"/>
      <c r="D9" s="173"/>
      <c r="E9" s="173"/>
      <c r="F9" s="173"/>
      <c r="G9" s="173"/>
      <c r="H9" s="173"/>
    </row>
    <row r="10" spans="1:6" ht="12.75">
      <c r="A10" s="5"/>
      <c r="B10" s="5"/>
      <c r="C10" s="5"/>
      <c r="D10" s="5"/>
      <c r="E10" s="5"/>
      <c r="F10" s="5"/>
    </row>
    <row r="11" spans="1:8" ht="12.75">
      <c r="A11" s="5"/>
      <c r="B11" s="5"/>
      <c r="C11" s="5"/>
      <c r="D11" s="5"/>
      <c r="E11" s="5"/>
      <c r="F11" s="5"/>
      <c r="H11" s="5" t="s">
        <v>65</v>
      </c>
    </row>
    <row r="12" spans="1:8" s="39" customFormat="1" ht="30.75" customHeight="1">
      <c r="A12" s="23" t="s">
        <v>22</v>
      </c>
      <c r="B12" s="23" t="s">
        <v>34</v>
      </c>
      <c r="C12" s="23" t="s">
        <v>33</v>
      </c>
      <c r="D12" s="23" t="s">
        <v>24</v>
      </c>
      <c r="E12" s="23" t="s">
        <v>23</v>
      </c>
      <c r="F12" s="24" t="s">
        <v>345</v>
      </c>
      <c r="G12" s="24" t="s">
        <v>346</v>
      </c>
      <c r="H12" s="24" t="s">
        <v>412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8" ht="93" customHeight="1">
      <c r="A14" s="64" t="s">
        <v>232</v>
      </c>
      <c r="B14" s="46" t="s">
        <v>139</v>
      </c>
      <c r="C14" s="46"/>
      <c r="D14" s="46"/>
      <c r="E14" s="46"/>
      <c r="F14" s="63">
        <f>F15</f>
        <v>658</v>
      </c>
      <c r="G14" s="63">
        <v>400</v>
      </c>
      <c r="H14" s="63">
        <v>400</v>
      </c>
    </row>
    <row r="15" spans="1:8" ht="36.75" customHeight="1">
      <c r="A15" s="21" t="s">
        <v>222</v>
      </c>
      <c r="B15" s="4" t="s">
        <v>224</v>
      </c>
      <c r="C15" s="4"/>
      <c r="D15" s="4"/>
      <c r="E15" s="4"/>
      <c r="F15" s="22">
        <f>F16</f>
        <v>658</v>
      </c>
      <c r="G15" s="22">
        <v>400</v>
      </c>
      <c r="H15" s="22">
        <v>400</v>
      </c>
    </row>
    <row r="16" spans="1:8" ht="100.5" customHeight="1">
      <c r="A16" s="11" t="s">
        <v>155</v>
      </c>
      <c r="B16" s="19" t="s">
        <v>230</v>
      </c>
      <c r="C16" s="19"/>
      <c r="D16" s="19"/>
      <c r="E16" s="19"/>
      <c r="F16" s="18">
        <f>F17</f>
        <v>658</v>
      </c>
      <c r="G16" s="18">
        <f>G17</f>
        <v>400</v>
      </c>
      <c r="H16" s="18">
        <f>H17</f>
        <v>400</v>
      </c>
    </row>
    <row r="17" spans="1:8" ht="53.25" customHeight="1">
      <c r="A17" s="27" t="s">
        <v>158</v>
      </c>
      <c r="B17" s="19" t="s">
        <v>231</v>
      </c>
      <c r="C17" s="19" t="s">
        <v>45</v>
      </c>
      <c r="D17" s="19" t="s">
        <v>32</v>
      </c>
      <c r="E17" s="19" t="s">
        <v>66</v>
      </c>
      <c r="F17" s="18">
        <f>'приложение 9(1)'!G57</f>
        <v>658</v>
      </c>
      <c r="G17" s="18">
        <f>'приложение 9(1)'!H57</f>
        <v>400</v>
      </c>
      <c r="H17" s="18">
        <f>'приложение 9(1)'!I57</f>
        <v>400</v>
      </c>
    </row>
  </sheetData>
  <sheetProtection/>
  <mergeCells count="1">
    <mergeCell ref="A9:H9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115" zoomScaleSheetLayoutView="115" zoomScalePageLayoutView="0" workbookViewId="0" topLeftCell="A3">
      <selection activeCell="H9" sqref="H9"/>
    </sheetView>
  </sheetViews>
  <sheetFormatPr defaultColWidth="9.00390625" defaultRowHeight="12.75"/>
  <cols>
    <col min="2" max="2" width="73.75390625" style="0" customWidth="1"/>
    <col min="3" max="3" width="19.625" style="0" customWidth="1"/>
    <col min="4" max="4" width="17.375" style="0" customWidth="1"/>
    <col min="5" max="5" width="16.375" style="0" customWidth="1"/>
  </cols>
  <sheetData>
    <row r="1" spans="2:5" ht="15">
      <c r="B1" s="30"/>
      <c r="C1" s="44" t="s">
        <v>3</v>
      </c>
      <c r="D1" s="41"/>
      <c r="E1" s="41"/>
    </row>
    <row r="2" spans="2:5" ht="15">
      <c r="B2" s="30"/>
      <c r="C2" s="44" t="s">
        <v>36</v>
      </c>
      <c r="D2" s="41"/>
      <c r="E2" s="41"/>
    </row>
    <row r="3" spans="2:5" ht="15">
      <c r="B3" s="30"/>
      <c r="C3" s="44" t="s">
        <v>37</v>
      </c>
      <c r="D3" s="41"/>
      <c r="E3" s="41"/>
    </row>
    <row r="4" spans="2:5" ht="15">
      <c r="B4" s="30"/>
      <c r="C4" s="44" t="s">
        <v>38</v>
      </c>
      <c r="D4" s="41"/>
      <c r="E4" s="41"/>
    </row>
    <row r="5" spans="2:5" ht="15">
      <c r="B5" s="30"/>
      <c r="C5" s="44" t="s">
        <v>39</v>
      </c>
      <c r="D5" s="41"/>
      <c r="E5" s="41"/>
    </row>
    <row r="6" spans="2:5" ht="15">
      <c r="B6" s="30"/>
      <c r="C6" s="44" t="str">
        <f>'приложение 10(1)'!E6</f>
        <v>от "21" декабря 2018 года №79</v>
      </c>
      <c r="D6" s="41"/>
      <c r="E6" s="41"/>
    </row>
    <row r="7" spans="2:3" ht="12.75">
      <c r="B7" s="5"/>
      <c r="C7" s="5"/>
    </row>
    <row r="8" spans="2:3" ht="12.75">
      <c r="B8" s="5"/>
      <c r="C8" s="5"/>
    </row>
    <row r="9" spans="1:5" ht="28.5" customHeight="1">
      <c r="A9" s="172" t="s">
        <v>511</v>
      </c>
      <c r="B9" s="172"/>
      <c r="C9" s="172"/>
      <c r="D9" s="172"/>
      <c r="E9" s="172"/>
    </row>
    <row r="10" spans="2:3" ht="12.75">
      <c r="B10" s="5"/>
      <c r="C10" s="5"/>
    </row>
    <row r="11" spans="2:5" ht="12.75">
      <c r="B11" s="5"/>
      <c r="C11" s="5"/>
      <c r="D11" s="5"/>
      <c r="E11" s="5" t="s">
        <v>72</v>
      </c>
    </row>
    <row r="12" spans="1:5" ht="45" customHeight="1">
      <c r="A12" s="38"/>
      <c r="B12" s="23" t="s">
        <v>22</v>
      </c>
      <c r="C12" s="24" t="s">
        <v>346</v>
      </c>
      <c r="D12" s="24" t="s">
        <v>412</v>
      </c>
      <c r="E12" s="24" t="s">
        <v>507</v>
      </c>
    </row>
    <row r="13" spans="1:5" ht="13.5" customHeight="1">
      <c r="A13" s="23">
        <v>1</v>
      </c>
      <c r="B13" s="23">
        <v>2</v>
      </c>
      <c r="C13" s="24">
        <v>3</v>
      </c>
      <c r="D13" s="24">
        <v>4</v>
      </c>
      <c r="E13" s="24">
        <v>5</v>
      </c>
    </row>
    <row r="14" spans="1:5" ht="30.75" customHeight="1">
      <c r="A14" s="23"/>
      <c r="B14" s="65" t="s">
        <v>70</v>
      </c>
      <c r="C14" s="135">
        <f>C16</f>
        <v>22188.9</v>
      </c>
      <c r="D14" s="113">
        <f>D16</f>
        <v>22525.2</v>
      </c>
      <c r="E14" s="113">
        <f>E16</f>
        <v>22699</v>
      </c>
    </row>
    <row r="15" spans="1:5" ht="13.5" customHeight="1">
      <c r="A15" s="23"/>
      <c r="B15" s="28" t="s">
        <v>71</v>
      </c>
      <c r="C15" s="136"/>
      <c r="D15" s="114"/>
      <c r="E15" s="114"/>
    </row>
    <row r="16" spans="1:5" ht="61.5" customHeight="1">
      <c r="A16" s="23">
        <v>1</v>
      </c>
      <c r="B16" s="64" t="s">
        <v>69</v>
      </c>
      <c r="C16" s="137">
        <f>C17</f>
        <v>22188.9</v>
      </c>
      <c r="D16" s="115">
        <f aca="true" t="shared" si="0" ref="D16:E18">D17</f>
        <v>22525.2</v>
      </c>
      <c r="E16" s="115">
        <f t="shared" si="0"/>
        <v>22699</v>
      </c>
    </row>
    <row r="17" spans="1:5" ht="34.5" customHeight="1">
      <c r="A17" s="23"/>
      <c r="B17" s="66" t="s">
        <v>263</v>
      </c>
      <c r="C17" s="138">
        <f>C18</f>
        <v>22188.9</v>
      </c>
      <c r="D17" s="116">
        <f t="shared" si="0"/>
        <v>22525.2</v>
      </c>
      <c r="E17" s="116">
        <f t="shared" si="0"/>
        <v>22699</v>
      </c>
    </row>
    <row r="18" spans="1:5" ht="45" customHeight="1">
      <c r="A18" s="23"/>
      <c r="B18" s="26" t="s">
        <v>169</v>
      </c>
      <c r="C18" s="139">
        <f>C19</f>
        <v>22188.9</v>
      </c>
      <c r="D18" s="117">
        <f t="shared" si="0"/>
        <v>22525.2</v>
      </c>
      <c r="E18" s="117">
        <f t="shared" si="0"/>
        <v>22699</v>
      </c>
    </row>
    <row r="19" spans="1:5" ht="31.5">
      <c r="A19" s="67"/>
      <c r="B19" s="68" t="s">
        <v>472</v>
      </c>
      <c r="C19" s="139">
        <f>'приложение 9(1)'!G63+'приложение 9(1)'!G62</f>
        <v>22188.9</v>
      </c>
      <c r="D19" s="117">
        <f>'приложение 9(1)'!H63</f>
        <v>22525.2</v>
      </c>
      <c r="E19" s="117">
        <f>'приложение 9(1)'!I63</f>
        <v>22699</v>
      </c>
    </row>
  </sheetData>
  <sheetProtection/>
  <mergeCells count="1">
    <mergeCell ref="A9:E9"/>
  </mergeCells>
  <printOptions/>
  <pageMargins left="1.1023622047244095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130" zoomScaleSheetLayoutView="130" zoomScalePageLayoutView="0" workbookViewId="0" topLeftCell="A7">
      <selection activeCell="G11" sqref="G11"/>
    </sheetView>
  </sheetViews>
  <sheetFormatPr defaultColWidth="9.00390625" defaultRowHeight="12.75"/>
  <cols>
    <col min="1" max="1" width="4.875" style="0" customWidth="1"/>
    <col min="2" max="2" width="55.75390625" style="0" customWidth="1"/>
    <col min="3" max="3" width="17.375" style="0" customWidth="1"/>
    <col min="4" max="4" width="18.125" style="0" customWidth="1"/>
    <col min="5" max="5" width="17.375" style="0" customWidth="1"/>
  </cols>
  <sheetData>
    <row r="1" spans="3:5" ht="15">
      <c r="C1" s="175" t="s">
        <v>4</v>
      </c>
      <c r="D1" s="175"/>
      <c r="E1" s="62"/>
    </row>
    <row r="2" spans="3:5" ht="15">
      <c r="C2" s="175" t="s">
        <v>36</v>
      </c>
      <c r="D2" s="175"/>
      <c r="E2" s="62"/>
    </row>
    <row r="3" spans="3:4" ht="15">
      <c r="C3" s="175" t="s">
        <v>37</v>
      </c>
      <c r="D3" s="175"/>
    </row>
    <row r="4" spans="1:4" ht="15.75">
      <c r="A4" s="8"/>
      <c r="B4" s="8"/>
      <c r="C4" s="175" t="s">
        <v>38</v>
      </c>
      <c r="D4" s="175"/>
    </row>
    <row r="5" spans="1:4" ht="15.75">
      <c r="A5" s="8"/>
      <c r="B5" s="8"/>
      <c r="C5" s="175" t="s">
        <v>39</v>
      </c>
      <c r="D5" s="175"/>
    </row>
    <row r="6" spans="1:4" ht="15.75">
      <c r="A6" s="8"/>
      <c r="B6" s="8"/>
      <c r="C6" s="175" t="str">
        <f>'приложение 11(1)'!C6</f>
        <v>от "21" декабря 2018 года №79</v>
      </c>
      <c r="D6" s="175"/>
    </row>
    <row r="7" spans="1:5" ht="54" customHeight="1">
      <c r="A7" s="174" t="s">
        <v>512</v>
      </c>
      <c r="B7" s="174"/>
      <c r="C7" s="174"/>
      <c r="D7" s="174"/>
      <c r="E7" s="174"/>
    </row>
    <row r="8" spans="1:5" ht="15.75">
      <c r="A8" s="174" t="str">
        <f>'приложение 9(1)'!A10:I10</f>
        <v> на 2019 год и на плановый период 2020 и 2021 годов</v>
      </c>
      <c r="B8" s="174"/>
      <c r="C8" s="174"/>
      <c r="D8" s="174"/>
      <c r="E8" s="174"/>
    </row>
    <row r="9" spans="1:5" ht="15.75">
      <c r="A9" s="8"/>
      <c r="B9" s="8"/>
      <c r="C9" s="8"/>
      <c r="E9" s="5" t="s">
        <v>72</v>
      </c>
    </row>
    <row r="10" spans="1:5" ht="15.75">
      <c r="A10" s="24" t="s">
        <v>90</v>
      </c>
      <c r="B10" s="24" t="s">
        <v>97</v>
      </c>
      <c r="C10" s="24" t="s">
        <v>346</v>
      </c>
      <c r="D10" s="24" t="s">
        <v>412</v>
      </c>
      <c r="E10" s="24" t="s">
        <v>507</v>
      </c>
    </row>
    <row r="11" spans="1:5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</row>
    <row r="12" spans="1:5" ht="31.5">
      <c r="A12" s="29">
        <v>1</v>
      </c>
      <c r="B12" s="21" t="s">
        <v>92</v>
      </c>
      <c r="C12" s="114">
        <f>C14-(-C13)</f>
        <v>0</v>
      </c>
      <c r="D12" s="114">
        <f>D14-D13</f>
        <v>-10000</v>
      </c>
      <c r="E12" s="114">
        <v>0</v>
      </c>
    </row>
    <row r="13" spans="1:5" ht="15.75">
      <c r="A13" s="29"/>
      <c r="B13" s="21" t="s">
        <v>93</v>
      </c>
      <c r="C13" s="114">
        <v>0</v>
      </c>
      <c r="D13" s="114">
        <v>0</v>
      </c>
      <c r="E13" s="114">
        <v>0</v>
      </c>
    </row>
    <row r="14" spans="1:5" ht="15.75">
      <c r="A14" s="29"/>
      <c r="B14" s="21" t="s">
        <v>94</v>
      </c>
      <c r="C14" s="114">
        <v>0</v>
      </c>
      <c r="D14" s="114">
        <v>-10000</v>
      </c>
      <c r="E14" s="114">
        <v>0</v>
      </c>
    </row>
    <row r="15" spans="1:5" ht="15.75">
      <c r="A15" s="29"/>
      <c r="B15" s="21" t="s">
        <v>95</v>
      </c>
      <c r="C15" s="114">
        <v>0</v>
      </c>
      <c r="D15" s="114">
        <v>0</v>
      </c>
      <c r="E15" s="114">
        <v>0</v>
      </c>
    </row>
    <row r="16" spans="1:5" ht="31.5">
      <c r="A16" s="29">
        <v>2</v>
      </c>
      <c r="B16" s="21" t="s">
        <v>96</v>
      </c>
      <c r="C16" s="114">
        <v>0</v>
      </c>
      <c r="D16" s="114">
        <v>0</v>
      </c>
      <c r="E16" s="114">
        <v>0</v>
      </c>
    </row>
    <row r="17" spans="1:5" ht="15.75">
      <c r="A17" s="29"/>
      <c r="B17" s="21" t="s">
        <v>93</v>
      </c>
      <c r="C17" s="114">
        <v>0</v>
      </c>
      <c r="D17" s="114">
        <v>0</v>
      </c>
      <c r="E17" s="114">
        <v>0</v>
      </c>
    </row>
    <row r="18" spans="1:5" ht="15.75">
      <c r="A18" s="29"/>
      <c r="B18" s="21" t="s">
        <v>91</v>
      </c>
      <c r="C18" s="114">
        <v>0</v>
      </c>
      <c r="D18" s="114">
        <v>0</v>
      </c>
      <c r="E18" s="114">
        <v>0</v>
      </c>
    </row>
    <row r="19" spans="1:5" ht="47.25">
      <c r="A19" s="29">
        <v>3</v>
      </c>
      <c r="B19" s="21" t="s">
        <v>98</v>
      </c>
      <c r="C19" s="114">
        <f>C21-(-C20)</f>
        <v>0</v>
      </c>
      <c r="D19" s="114">
        <f>D21-D20</f>
        <v>-10000</v>
      </c>
      <c r="E19" s="114">
        <v>0</v>
      </c>
    </row>
    <row r="20" spans="1:5" ht="15.75">
      <c r="A20" s="29"/>
      <c r="B20" s="21" t="s">
        <v>93</v>
      </c>
      <c r="C20" s="114">
        <v>0</v>
      </c>
      <c r="D20" s="114">
        <v>0</v>
      </c>
      <c r="E20" s="114">
        <v>0</v>
      </c>
    </row>
    <row r="21" spans="1:5" ht="15.75">
      <c r="A21" s="29"/>
      <c r="B21" s="21" t="s">
        <v>91</v>
      </c>
      <c r="C21" s="114">
        <v>0</v>
      </c>
      <c r="D21" s="114">
        <v>-10000</v>
      </c>
      <c r="E21" s="114">
        <v>0</v>
      </c>
    </row>
  </sheetData>
  <sheetProtection/>
  <mergeCells count="8">
    <mergeCell ref="A8:E8"/>
    <mergeCell ref="A7:E7"/>
    <mergeCell ref="C1:D1"/>
    <mergeCell ref="C2:D2"/>
    <mergeCell ref="C3:D3"/>
    <mergeCell ref="C4:D4"/>
    <mergeCell ref="C5:D5"/>
    <mergeCell ref="C6:D6"/>
  </mergeCell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70" zoomScaleSheetLayoutView="70" zoomScalePageLayoutView="0" workbookViewId="0" topLeftCell="A1">
      <selection activeCell="C15" activeCellId="1" sqref="C45 C15"/>
    </sheetView>
  </sheetViews>
  <sheetFormatPr defaultColWidth="9.00390625" defaultRowHeight="12.75"/>
  <cols>
    <col min="1" max="1" width="33.75390625" style="0" customWidth="1"/>
    <col min="2" max="2" width="55.625" style="0" customWidth="1"/>
    <col min="3" max="3" width="20.00390625" style="0" customWidth="1"/>
    <col min="4" max="4" width="17.625" style="0" customWidth="1"/>
    <col min="5" max="5" width="17.875" style="0" customWidth="1"/>
  </cols>
  <sheetData>
    <row r="1" spans="1:3" ht="15">
      <c r="A1" s="1"/>
      <c r="B1" s="43"/>
      <c r="C1" s="43" t="s">
        <v>12</v>
      </c>
    </row>
    <row r="2" spans="1:3" ht="15">
      <c r="A2" s="1"/>
      <c r="B2" s="43"/>
      <c r="C2" s="43" t="s">
        <v>36</v>
      </c>
    </row>
    <row r="3" spans="1:3" ht="15">
      <c r="A3" s="1"/>
      <c r="B3" s="43"/>
      <c r="C3" s="43" t="s">
        <v>37</v>
      </c>
    </row>
    <row r="4" spans="1:3" ht="15">
      <c r="A4" s="1"/>
      <c r="B4" s="43"/>
      <c r="C4" s="43" t="s">
        <v>38</v>
      </c>
    </row>
    <row r="5" spans="1:3" ht="15">
      <c r="A5" s="1"/>
      <c r="B5" s="43"/>
      <c r="C5" s="43" t="s">
        <v>39</v>
      </c>
    </row>
    <row r="6" spans="1:3" ht="15">
      <c r="A6" s="1"/>
      <c r="B6" s="43"/>
      <c r="C6" s="43" t="str">
        <f>'приложение 1 (2)'!D6</f>
        <v>от "21" декабря 2018 года №79</v>
      </c>
    </row>
    <row r="7" spans="1:2" ht="12.75">
      <c r="A7" s="1"/>
      <c r="B7" s="1"/>
    </row>
    <row r="8" spans="1:2" ht="12.75">
      <c r="A8" s="1"/>
      <c r="B8" s="1"/>
    </row>
    <row r="9" spans="1:5" ht="69.75" customHeight="1">
      <c r="A9" s="164" t="s">
        <v>483</v>
      </c>
      <c r="B9" s="164"/>
      <c r="C9" s="164"/>
      <c r="D9" s="164"/>
      <c r="E9" s="164"/>
    </row>
    <row r="10" spans="1:5" ht="21.75" customHeight="1">
      <c r="A10" s="164" t="str">
        <f>'приложение 1 (2)'!A10:E10</f>
        <v> на 2019 год и на плановый период 2020 и 2021 годов</v>
      </c>
      <c r="B10" s="164"/>
      <c r="C10" s="164"/>
      <c r="D10" s="164"/>
      <c r="E10" s="164"/>
    </row>
    <row r="11" spans="1:5" ht="18.75">
      <c r="A11" s="71"/>
      <c r="B11" s="97"/>
      <c r="C11" s="97"/>
      <c r="D11" s="97" t="s">
        <v>291</v>
      </c>
      <c r="E11" s="72" t="s">
        <v>339</v>
      </c>
    </row>
    <row r="12" spans="1:5" ht="35.25" customHeight="1">
      <c r="A12" s="69" t="s">
        <v>289</v>
      </c>
      <c r="B12" s="69" t="s">
        <v>290</v>
      </c>
      <c r="C12" s="69" t="s">
        <v>346</v>
      </c>
      <c r="D12" s="69" t="s">
        <v>412</v>
      </c>
      <c r="E12" s="69" t="s">
        <v>507</v>
      </c>
    </row>
    <row r="13" spans="1:5" ht="18.75">
      <c r="A13" s="50">
        <v>1</v>
      </c>
      <c r="B13" s="50">
        <v>2</v>
      </c>
      <c r="C13" s="50">
        <v>3</v>
      </c>
      <c r="D13" s="50">
        <v>4</v>
      </c>
      <c r="E13" s="50">
        <v>5</v>
      </c>
    </row>
    <row r="14" spans="1:5" ht="18.75">
      <c r="A14" s="81" t="s">
        <v>299</v>
      </c>
      <c r="B14" s="70" t="s">
        <v>25</v>
      </c>
      <c r="C14" s="79">
        <f>C15+C45</f>
        <v>222950.4705</v>
      </c>
      <c r="D14" s="141">
        <f>D15+D45</f>
        <v>73936.7</v>
      </c>
      <c r="E14" s="141">
        <f>E15+E45</f>
        <v>76179.5</v>
      </c>
    </row>
    <row r="15" spans="1:5" ht="22.5" customHeight="1">
      <c r="A15" s="77" t="s">
        <v>298</v>
      </c>
      <c r="B15" s="75" t="s">
        <v>334</v>
      </c>
      <c r="C15" s="80">
        <f>C16+C21+C25+C27+C29+C34+C38+C41+C43</f>
        <v>84424.7</v>
      </c>
      <c r="D15" s="142">
        <f>D16+D21+D25+D27+D29+D34+D38+D41</f>
        <v>72031.7</v>
      </c>
      <c r="E15" s="142">
        <f>E16+E21+E25+E27+E29+E34+E38+E41</f>
        <v>74198.5</v>
      </c>
    </row>
    <row r="16" spans="1:5" ht="25.5" customHeight="1">
      <c r="A16" s="77" t="s">
        <v>292</v>
      </c>
      <c r="B16" s="77" t="s">
        <v>297</v>
      </c>
      <c r="C16" s="78">
        <f>C17+C18+C19+C20</f>
        <v>27695</v>
      </c>
      <c r="D16" s="143">
        <f>D17+D18+D19+D20</f>
        <v>29606</v>
      </c>
      <c r="E16" s="143">
        <f>E17+E18+E19+E20</f>
        <v>31649</v>
      </c>
    </row>
    <row r="17" spans="1:5" ht="131.25">
      <c r="A17" s="73" t="s">
        <v>293</v>
      </c>
      <c r="B17" s="73" t="s">
        <v>335</v>
      </c>
      <c r="C17" s="78">
        <v>26995</v>
      </c>
      <c r="D17" s="143">
        <v>28856</v>
      </c>
      <c r="E17" s="143">
        <v>30899</v>
      </c>
    </row>
    <row r="18" spans="1:5" ht="192" customHeight="1">
      <c r="A18" s="74" t="s">
        <v>294</v>
      </c>
      <c r="B18" s="74" t="s">
        <v>336</v>
      </c>
      <c r="C18" s="78">
        <v>500</v>
      </c>
      <c r="D18" s="143">
        <v>500</v>
      </c>
      <c r="E18" s="143">
        <v>500</v>
      </c>
    </row>
    <row r="19" spans="1:5" ht="75">
      <c r="A19" s="74" t="s">
        <v>295</v>
      </c>
      <c r="B19" s="74" t="s">
        <v>337</v>
      </c>
      <c r="C19" s="78">
        <v>200</v>
      </c>
      <c r="D19" s="143">
        <v>250</v>
      </c>
      <c r="E19" s="143">
        <v>250</v>
      </c>
    </row>
    <row r="20" spans="1:5" ht="150" hidden="1">
      <c r="A20" s="74" t="s">
        <v>296</v>
      </c>
      <c r="B20" s="74" t="s">
        <v>338</v>
      </c>
      <c r="C20" s="78">
        <v>0</v>
      </c>
      <c r="D20" s="143">
        <v>0</v>
      </c>
      <c r="E20" s="143">
        <v>0</v>
      </c>
    </row>
    <row r="21" spans="1:5" ht="56.25">
      <c r="A21" s="74" t="s">
        <v>316</v>
      </c>
      <c r="B21" s="74" t="s">
        <v>300</v>
      </c>
      <c r="C21" s="78">
        <f>C22+C23+C24</f>
        <v>4138.4</v>
      </c>
      <c r="D21" s="143">
        <f>D22+D23+D24</f>
        <v>4474.700000000001</v>
      </c>
      <c r="E21" s="143">
        <f>E22+E23+E24</f>
        <v>4648.5</v>
      </c>
    </row>
    <row r="22" spans="1:5" ht="112.5">
      <c r="A22" s="74" t="s">
        <v>317</v>
      </c>
      <c r="B22" s="75" t="s">
        <v>284</v>
      </c>
      <c r="C22" s="78">
        <v>1643</v>
      </c>
      <c r="D22" s="143">
        <v>1776.5</v>
      </c>
      <c r="E22" s="143">
        <v>1845.5</v>
      </c>
    </row>
    <row r="23" spans="1:5" ht="150">
      <c r="A23" s="74" t="s">
        <v>318</v>
      </c>
      <c r="B23" s="75" t="s">
        <v>285</v>
      </c>
      <c r="C23" s="78">
        <v>12.4</v>
      </c>
      <c r="D23" s="143">
        <v>13.4</v>
      </c>
      <c r="E23" s="143">
        <v>13.9</v>
      </c>
    </row>
    <row r="24" spans="1:5" ht="112.5" customHeight="1">
      <c r="A24" s="74" t="s">
        <v>319</v>
      </c>
      <c r="B24" s="75" t="s">
        <v>286</v>
      </c>
      <c r="C24" s="78">
        <v>2483</v>
      </c>
      <c r="D24" s="143">
        <v>2684.8</v>
      </c>
      <c r="E24" s="143">
        <v>2789.1</v>
      </c>
    </row>
    <row r="25" spans="1:5" ht="18.75">
      <c r="A25" s="74" t="s">
        <v>320</v>
      </c>
      <c r="B25" s="74" t="s">
        <v>301</v>
      </c>
      <c r="C25" s="78">
        <f>C26</f>
        <v>838.9</v>
      </c>
      <c r="D25" s="143">
        <f>D26</f>
        <v>350</v>
      </c>
      <c r="E25" s="143">
        <f>E26</f>
        <v>350</v>
      </c>
    </row>
    <row r="26" spans="1:5" ht="18.75">
      <c r="A26" s="74" t="s">
        <v>321</v>
      </c>
      <c r="B26" s="74" t="s">
        <v>301</v>
      </c>
      <c r="C26" s="78">
        <f>775+63.9</f>
        <v>838.9</v>
      </c>
      <c r="D26" s="143">
        <v>350</v>
      </c>
      <c r="E26" s="143">
        <v>350</v>
      </c>
    </row>
    <row r="27" spans="1:5" ht="26.25" customHeight="1">
      <c r="A27" s="74" t="s">
        <v>344</v>
      </c>
      <c r="B27" s="75" t="s">
        <v>80</v>
      </c>
      <c r="C27" s="78">
        <f>C28</f>
        <v>2000</v>
      </c>
      <c r="D27" s="143">
        <f>D28</f>
        <v>2000</v>
      </c>
      <c r="E27" s="143">
        <f>E28</f>
        <v>2000</v>
      </c>
    </row>
    <row r="28" spans="1:5" ht="75">
      <c r="A28" s="74" t="s">
        <v>322</v>
      </c>
      <c r="B28" s="74" t="s">
        <v>302</v>
      </c>
      <c r="C28" s="78">
        <v>2000</v>
      </c>
      <c r="D28" s="143">
        <v>2000</v>
      </c>
      <c r="E28" s="143">
        <v>2000</v>
      </c>
    </row>
    <row r="29" spans="1:5" ht="18.75">
      <c r="A29" s="74" t="s">
        <v>323</v>
      </c>
      <c r="B29" s="74" t="s">
        <v>303</v>
      </c>
      <c r="C29" s="78">
        <f>C30+C32</f>
        <v>27036</v>
      </c>
      <c r="D29" s="143">
        <f>D30+D32</f>
        <v>27770</v>
      </c>
      <c r="E29" s="143">
        <f>E30+E32</f>
        <v>27770</v>
      </c>
    </row>
    <row r="30" spans="1:5" ht="18.75">
      <c r="A30" s="74" t="s">
        <v>324</v>
      </c>
      <c r="B30" s="74" t="s">
        <v>304</v>
      </c>
      <c r="C30" s="78">
        <f>C31</f>
        <v>15463</v>
      </c>
      <c r="D30" s="143">
        <f>D31</f>
        <v>16197</v>
      </c>
      <c r="E30" s="143">
        <f>E31</f>
        <v>16197</v>
      </c>
    </row>
    <row r="31" spans="1:5" ht="56.25">
      <c r="A31" s="74" t="s">
        <v>325</v>
      </c>
      <c r="B31" s="74" t="s">
        <v>305</v>
      </c>
      <c r="C31" s="78">
        <v>15463</v>
      </c>
      <c r="D31" s="143">
        <v>16197</v>
      </c>
      <c r="E31" s="143">
        <v>16197</v>
      </c>
    </row>
    <row r="32" spans="1:5" ht="18.75">
      <c r="A32" s="74" t="s">
        <v>326</v>
      </c>
      <c r="B32" s="74" t="s">
        <v>306</v>
      </c>
      <c r="C32" s="78">
        <f>C33</f>
        <v>11573</v>
      </c>
      <c r="D32" s="143">
        <f>D33</f>
        <v>11573</v>
      </c>
      <c r="E32" s="143">
        <f>E33</f>
        <v>11573</v>
      </c>
    </row>
    <row r="33" spans="1:5" ht="75">
      <c r="A33" s="74" t="s">
        <v>327</v>
      </c>
      <c r="B33" s="74" t="s">
        <v>307</v>
      </c>
      <c r="C33" s="78">
        <v>11573</v>
      </c>
      <c r="D33" s="143">
        <v>11573</v>
      </c>
      <c r="E33" s="143">
        <v>11573</v>
      </c>
    </row>
    <row r="34" spans="1:5" ht="56.25">
      <c r="A34" s="74" t="s">
        <v>340</v>
      </c>
      <c r="B34" s="74" t="s">
        <v>308</v>
      </c>
      <c r="C34" s="78">
        <f>C35+C36+C37</f>
        <v>7156.900000000001</v>
      </c>
      <c r="D34" s="143">
        <f>D35+D36+D37</f>
        <v>7331</v>
      </c>
      <c r="E34" s="143">
        <f>E35+E36+E37</f>
        <v>7331</v>
      </c>
    </row>
    <row r="35" spans="1:5" ht="131.25">
      <c r="A35" s="74" t="s">
        <v>328</v>
      </c>
      <c r="B35" s="74" t="s">
        <v>342</v>
      </c>
      <c r="C35" s="78">
        <f>6499-40.2-70-14.4-63.9</f>
        <v>6310.500000000001</v>
      </c>
      <c r="D35" s="143">
        <v>6499</v>
      </c>
      <c r="E35" s="143">
        <v>6499</v>
      </c>
    </row>
    <row r="36" spans="1:5" ht="131.25">
      <c r="A36" s="74" t="s">
        <v>329</v>
      </c>
      <c r="B36" s="74" t="s">
        <v>309</v>
      </c>
      <c r="C36" s="78">
        <f>14.4</f>
        <v>14.4</v>
      </c>
      <c r="D36" s="143">
        <v>0</v>
      </c>
      <c r="E36" s="143">
        <v>0</v>
      </c>
    </row>
    <row r="37" spans="1:5" ht="131.25">
      <c r="A37" s="74" t="s">
        <v>330</v>
      </c>
      <c r="B37" s="74" t="s">
        <v>112</v>
      </c>
      <c r="C37" s="78">
        <v>832</v>
      </c>
      <c r="D37" s="143">
        <v>832</v>
      </c>
      <c r="E37" s="143">
        <v>832</v>
      </c>
    </row>
    <row r="38" spans="1:5" ht="37.5">
      <c r="A38" s="74" t="s">
        <v>341</v>
      </c>
      <c r="B38" s="74" t="s">
        <v>310</v>
      </c>
      <c r="C38" s="78">
        <f>C39+C40</f>
        <v>4950</v>
      </c>
      <c r="D38" s="143">
        <f>D39+D40</f>
        <v>450</v>
      </c>
      <c r="E38" s="143">
        <f>E39+E40</f>
        <v>400</v>
      </c>
    </row>
    <row r="39" spans="1:5" ht="131.25">
      <c r="A39" s="74" t="s">
        <v>480</v>
      </c>
      <c r="B39" s="74" t="s">
        <v>479</v>
      </c>
      <c r="C39" s="78">
        <f>500-500</f>
        <v>0</v>
      </c>
      <c r="D39" s="143">
        <v>0</v>
      </c>
      <c r="E39" s="143">
        <v>0</v>
      </c>
    </row>
    <row r="40" spans="1:5" ht="75">
      <c r="A40" s="74" t="s">
        <v>331</v>
      </c>
      <c r="B40" s="74" t="s">
        <v>311</v>
      </c>
      <c r="C40" s="78">
        <f>3000+500+1450</f>
        <v>4950</v>
      </c>
      <c r="D40" s="143">
        <v>450</v>
      </c>
      <c r="E40" s="143">
        <v>400</v>
      </c>
    </row>
    <row r="41" spans="1:5" ht="18.75">
      <c r="A41" s="74" t="s">
        <v>332</v>
      </c>
      <c r="B41" s="74" t="s">
        <v>312</v>
      </c>
      <c r="C41" s="78">
        <f>C42</f>
        <v>90.2</v>
      </c>
      <c r="D41" s="143">
        <f>D42</f>
        <v>50</v>
      </c>
      <c r="E41" s="143">
        <f>E42</f>
        <v>50</v>
      </c>
    </row>
    <row r="42" spans="1:5" ht="56.25" customHeight="1">
      <c r="A42" s="74" t="s">
        <v>374</v>
      </c>
      <c r="B42" s="74" t="s">
        <v>121</v>
      </c>
      <c r="C42" s="78">
        <f>50+40.2</f>
        <v>90.2</v>
      </c>
      <c r="D42" s="143">
        <v>50</v>
      </c>
      <c r="E42" s="143">
        <v>50</v>
      </c>
    </row>
    <row r="43" spans="1:5" ht="39" customHeight="1">
      <c r="A43" s="74" t="s">
        <v>448</v>
      </c>
      <c r="B43" s="74" t="s">
        <v>449</v>
      </c>
      <c r="C43" s="78">
        <f>C44</f>
        <v>10519.3</v>
      </c>
      <c r="D43" s="143">
        <f>D44</f>
        <v>0</v>
      </c>
      <c r="E43" s="143">
        <f>E44</f>
        <v>0</v>
      </c>
    </row>
    <row r="44" spans="1:5" ht="40.5" customHeight="1">
      <c r="A44" s="74" t="s">
        <v>450</v>
      </c>
      <c r="B44" s="74" t="s">
        <v>447</v>
      </c>
      <c r="C44" s="78">
        <f>10449.3+70</f>
        <v>10519.3</v>
      </c>
      <c r="D44" s="143">
        <v>0</v>
      </c>
      <c r="E44" s="143">
        <v>0</v>
      </c>
    </row>
    <row r="45" spans="1:5" ht="18.75">
      <c r="A45" s="76" t="s">
        <v>333</v>
      </c>
      <c r="B45" s="74" t="s">
        <v>313</v>
      </c>
      <c r="C45" s="78">
        <f>C46+C49+C56</f>
        <v>138525.7705</v>
      </c>
      <c r="D45" s="143">
        <f>D46+D49+D56</f>
        <v>1905</v>
      </c>
      <c r="E45" s="143">
        <f>E46+E49+E56</f>
        <v>1981</v>
      </c>
    </row>
    <row r="46" spans="1:5" ht="18.75">
      <c r="A46" s="76" t="s">
        <v>487</v>
      </c>
      <c r="B46" s="74" t="s">
        <v>314</v>
      </c>
      <c r="C46" s="78">
        <f>SUM(C47:C48)</f>
        <v>26294</v>
      </c>
      <c r="D46" s="143">
        <f>SUM(D47:D48)</f>
        <v>1905</v>
      </c>
      <c r="E46" s="143">
        <f>SUM(E47:E48)</f>
        <v>1981</v>
      </c>
    </row>
    <row r="47" spans="1:5" ht="56.25">
      <c r="A47" s="82" t="s">
        <v>484</v>
      </c>
      <c r="B47" s="83" t="s">
        <v>343</v>
      </c>
      <c r="C47" s="78">
        <v>2294</v>
      </c>
      <c r="D47" s="143">
        <v>1905</v>
      </c>
      <c r="E47" s="143">
        <v>1981</v>
      </c>
    </row>
    <row r="48" spans="1:5" ht="56.25">
      <c r="A48" s="82" t="s">
        <v>446</v>
      </c>
      <c r="B48" s="83" t="s">
        <v>127</v>
      </c>
      <c r="C48" s="78">
        <v>24000</v>
      </c>
      <c r="D48" s="143">
        <v>0</v>
      </c>
      <c r="E48" s="143">
        <v>0</v>
      </c>
    </row>
    <row r="49" spans="1:5" ht="18.75">
      <c r="A49" s="74" t="s">
        <v>485</v>
      </c>
      <c r="B49" s="74" t="s">
        <v>315</v>
      </c>
      <c r="C49" s="78">
        <f>SUM(C50:C55)</f>
        <v>45937.17050000001</v>
      </c>
      <c r="D49" s="143">
        <f>SUM(D50:D55)</f>
        <v>0</v>
      </c>
      <c r="E49" s="143">
        <f>SUM(E50:E55)</f>
        <v>0</v>
      </c>
    </row>
    <row r="50" spans="1:5" ht="75" hidden="1">
      <c r="A50" s="74" t="s">
        <v>465</v>
      </c>
      <c r="B50" s="74" t="s">
        <v>375</v>
      </c>
      <c r="C50" s="78">
        <v>0</v>
      </c>
      <c r="D50" s="143">
        <v>0</v>
      </c>
      <c r="E50" s="143">
        <v>0</v>
      </c>
    </row>
    <row r="51" spans="1:5" ht="93.75" hidden="1">
      <c r="A51" s="74" t="s">
        <v>444</v>
      </c>
      <c r="B51" s="74" t="s">
        <v>445</v>
      </c>
      <c r="C51" s="78">
        <v>0</v>
      </c>
      <c r="D51" s="143">
        <v>0</v>
      </c>
      <c r="E51" s="143">
        <v>0</v>
      </c>
    </row>
    <row r="52" spans="1:5" ht="56.25" hidden="1">
      <c r="A52" s="74" t="s">
        <v>434</v>
      </c>
      <c r="B52" s="74" t="s">
        <v>435</v>
      </c>
      <c r="C52" s="78">
        <v>0</v>
      </c>
      <c r="D52" s="143">
        <v>0</v>
      </c>
      <c r="E52" s="143">
        <v>0</v>
      </c>
    </row>
    <row r="53" spans="1:5" ht="75">
      <c r="A53" s="74" t="s">
        <v>517</v>
      </c>
      <c r="B53" s="74" t="s">
        <v>375</v>
      </c>
      <c r="C53" s="78">
        <v>11823.308</v>
      </c>
      <c r="D53" s="143">
        <v>0</v>
      </c>
      <c r="E53" s="143">
        <v>0</v>
      </c>
    </row>
    <row r="54" spans="1:5" ht="93.75">
      <c r="A54" s="74" t="s">
        <v>519</v>
      </c>
      <c r="B54" s="74" t="s">
        <v>445</v>
      </c>
      <c r="C54" s="78">
        <v>33000</v>
      </c>
      <c r="D54" s="143">
        <v>0</v>
      </c>
      <c r="E54" s="143">
        <v>0</v>
      </c>
    </row>
    <row r="55" spans="1:5" ht="37.5">
      <c r="A55" s="74" t="s">
        <v>486</v>
      </c>
      <c r="B55" s="74" t="s">
        <v>129</v>
      </c>
      <c r="C55" s="78">
        <v>1113.8625</v>
      </c>
      <c r="D55" s="143">
        <v>0</v>
      </c>
      <c r="E55" s="143">
        <v>0</v>
      </c>
    </row>
    <row r="56" spans="1:5" ht="37.5">
      <c r="A56" s="74" t="s">
        <v>452</v>
      </c>
      <c r="B56" s="74" t="s">
        <v>451</v>
      </c>
      <c r="C56" s="78">
        <f>C57+C58</f>
        <v>66294.6</v>
      </c>
      <c r="D56" s="144">
        <f>D57+D58</f>
        <v>0</v>
      </c>
      <c r="E56" s="144">
        <f>E57+E58</f>
        <v>0</v>
      </c>
    </row>
    <row r="57" spans="1:5" ht="93.75" hidden="1">
      <c r="A57" s="74" t="s">
        <v>453</v>
      </c>
      <c r="B57" s="74" t="s">
        <v>130</v>
      </c>
      <c r="C57" s="78">
        <v>0</v>
      </c>
      <c r="D57" s="143">
        <v>0</v>
      </c>
      <c r="E57" s="143">
        <v>0</v>
      </c>
    </row>
    <row r="58" spans="1:5" ht="56.25">
      <c r="A58" s="74" t="s">
        <v>468</v>
      </c>
      <c r="B58" s="74" t="s">
        <v>131</v>
      </c>
      <c r="C58" s="78">
        <f>23978.2+42316.4</f>
        <v>66294.6</v>
      </c>
      <c r="D58" s="143">
        <v>0</v>
      </c>
      <c r="E58" s="143">
        <v>0</v>
      </c>
    </row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6" r:id="rId1"/>
  <rowBreaks count="1" manualBreakCount="1">
    <brk id="3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115" zoomScaleSheetLayoutView="115" zoomScalePageLayoutView="0" workbookViewId="0" topLeftCell="A19">
      <selection activeCell="A15" sqref="A15"/>
    </sheetView>
  </sheetViews>
  <sheetFormatPr defaultColWidth="9.00390625" defaultRowHeight="12.75"/>
  <cols>
    <col min="1" max="1" width="12.875" style="0" customWidth="1"/>
    <col min="2" max="2" width="24.00390625" style="0" customWidth="1"/>
    <col min="3" max="3" width="55.625" style="0" customWidth="1"/>
  </cols>
  <sheetData>
    <row r="1" spans="1:4" ht="15">
      <c r="A1" s="2"/>
      <c r="B1" s="1"/>
      <c r="C1" s="43" t="s">
        <v>13</v>
      </c>
      <c r="D1" s="1"/>
    </row>
    <row r="2" spans="1:4" ht="15">
      <c r="A2" s="1"/>
      <c r="B2" s="1"/>
      <c r="C2" s="43" t="s">
        <v>36</v>
      </c>
      <c r="D2" s="1"/>
    </row>
    <row r="3" spans="1:4" ht="15">
      <c r="A3" s="1"/>
      <c r="B3" s="1"/>
      <c r="C3" s="43" t="s">
        <v>37</v>
      </c>
      <c r="D3" s="1"/>
    </row>
    <row r="4" spans="1:4" ht="15">
      <c r="A4" s="1"/>
      <c r="B4" s="1"/>
      <c r="C4" s="43" t="s">
        <v>38</v>
      </c>
      <c r="D4" s="1"/>
    </row>
    <row r="5" spans="1:4" ht="15">
      <c r="A5" s="1"/>
      <c r="B5" s="1"/>
      <c r="C5" s="43" t="s">
        <v>39</v>
      </c>
      <c r="D5" s="1"/>
    </row>
    <row r="6" spans="1:4" ht="15">
      <c r="A6" s="1"/>
      <c r="B6" s="1"/>
      <c r="C6" s="43" t="str">
        <f>'приложение 2 (1)'!C6</f>
        <v>от "21" декабря 2018 года №79</v>
      </c>
      <c r="D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57" customHeight="1">
      <c r="A9" s="165" t="s">
        <v>73</v>
      </c>
      <c r="B9" s="165"/>
      <c r="C9" s="165"/>
    </row>
    <row r="10" spans="1:3" ht="15">
      <c r="A10" s="1"/>
      <c r="B10" s="1"/>
      <c r="C10" s="3"/>
    </row>
    <row r="11" spans="1:3" ht="35.25" customHeight="1">
      <c r="A11" s="166" t="s">
        <v>74</v>
      </c>
      <c r="B11" s="166"/>
      <c r="C11" s="166" t="s">
        <v>76</v>
      </c>
    </row>
    <row r="12" spans="1:3" ht="78.75">
      <c r="A12" s="10" t="s">
        <v>75</v>
      </c>
      <c r="B12" s="10" t="s">
        <v>82</v>
      </c>
      <c r="C12" s="166"/>
    </row>
    <row r="13" spans="1:3" ht="15.75">
      <c r="A13" s="35">
        <v>1</v>
      </c>
      <c r="B13" s="35">
        <v>2</v>
      </c>
      <c r="C13" s="35">
        <v>3</v>
      </c>
    </row>
    <row r="14" spans="1:3" ht="15.75">
      <c r="A14" s="34">
        <v>100</v>
      </c>
      <c r="B14" s="34"/>
      <c r="C14" s="36" t="s">
        <v>89</v>
      </c>
    </row>
    <row r="15" spans="1:3" ht="102.75" customHeight="1">
      <c r="A15" s="34">
        <v>100</v>
      </c>
      <c r="B15" s="34" t="s">
        <v>102</v>
      </c>
      <c r="C15" s="32" t="s">
        <v>284</v>
      </c>
    </row>
    <row r="16" spans="1:3" ht="117" customHeight="1">
      <c r="A16" s="34">
        <v>100</v>
      </c>
      <c r="B16" s="34" t="s">
        <v>103</v>
      </c>
      <c r="C16" s="32" t="s">
        <v>285</v>
      </c>
    </row>
    <row r="17" spans="1:3" ht="104.25" customHeight="1">
      <c r="A17" s="34">
        <v>100</v>
      </c>
      <c r="B17" s="34" t="s">
        <v>104</v>
      </c>
      <c r="C17" s="32" t="s">
        <v>286</v>
      </c>
    </row>
    <row r="18" spans="1:3" ht="114" customHeight="1">
      <c r="A18" s="34">
        <v>100</v>
      </c>
      <c r="B18" s="34" t="s">
        <v>105</v>
      </c>
      <c r="C18" s="32" t="s">
        <v>287</v>
      </c>
    </row>
    <row r="19" spans="1:3" ht="15.75">
      <c r="A19" s="34">
        <v>182</v>
      </c>
      <c r="B19" s="35"/>
      <c r="C19" s="36" t="s">
        <v>85</v>
      </c>
    </row>
    <row r="20" spans="1:3" ht="22.5" customHeight="1">
      <c r="A20" s="31">
        <v>182</v>
      </c>
      <c r="B20" s="31" t="s">
        <v>77</v>
      </c>
      <c r="C20" s="32" t="s">
        <v>79</v>
      </c>
    </row>
    <row r="21" spans="1:3" ht="15.75">
      <c r="A21" s="31">
        <v>182</v>
      </c>
      <c r="B21" s="29" t="s">
        <v>99</v>
      </c>
      <c r="C21" s="21" t="s">
        <v>87</v>
      </c>
    </row>
    <row r="22" spans="1:3" ht="22.5" customHeight="1">
      <c r="A22" s="29">
        <v>182</v>
      </c>
      <c r="B22" s="29" t="s">
        <v>106</v>
      </c>
      <c r="C22" s="21" t="s">
        <v>80</v>
      </c>
    </row>
    <row r="23" spans="1:3" ht="21" customHeight="1">
      <c r="A23" s="31">
        <v>182</v>
      </c>
      <c r="B23" s="29" t="s">
        <v>107</v>
      </c>
      <c r="C23" s="21" t="s">
        <v>81</v>
      </c>
    </row>
    <row r="24" spans="1:3" ht="33" customHeight="1">
      <c r="A24" s="29">
        <v>182</v>
      </c>
      <c r="B24" s="29" t="s">
        <v>78</v>
      </c>
      <c r="C24" s="21" t="s">
        <v>288</v>
      </c>
    </row>
    <row r="25" spans="1:3" ht="46.5" customHeight="1">
      <c r="A25" s="167" t="s">
        <v>264</v>
      </c>
      <c r="B25" s="167"/>
      <c r="C25" s="167"/>
    </row>
  </sheetData>
  <sheetProtection/>
  <mergeCells count="4">
    <mergeCell ref="A9:C9"/>
    <mergeCell ref="A11:B11"/>
    <mergeCell ref="C11:C12"/>
    <mergeCell ref="A25:C25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130" zoomScaleSheetLayoutView="130" zoomScalePageLayoutView="0" workbookViewId="0" topLeftCell="A15">
      <selection activeCell="B17" sqref="B17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42.75390625" style="0" customWidth="1"/>
  </cols>
  <sheetData>
    <row r="1" spans="1:3" ht="12.75">
      <c r="A1" s="2"/>
      <c r="B1" s="1"/>
      <c r="C1" s="37" t="s">
        <v>14</v>
      </c>
    </row>
    <row r="2" spans="1:3" ht="12.75">
      <c r="A2" s="1"/>
      <c r="B2" s="1"/>
      <c r="C2" s="37" t="s">
        <v>36</v>
      </c>
    </row>
    <row r="3" spans="1:3" ht="12.75">
      <c r="A3" s="1"/>
      <c r="B3" s="1"/>
      <c r="C3" s="37" t="s">
        <v>37</v>
      </c>
    </row>
    <row r="4" spans="1:3" ht="12.75">
      <c r="A4" s="1"/>
      <c r="B4" s="1"/>
      <c r="C4" s="37" t="s">
        <v>38</v>
      </c>
    </row>
    <row r="5" spans="1:3" ht="12.75">
      <c r="A5" s="1"/>
      <c r="B5" s="1"/>
      <c r="C5" s="37" t="s">
        <v>39</v>
      </c>
    </row>
    <row r="6" spans="1:3" ht="12.75">
      <c r="A6" s="1"/>
      <c r="B6" s="1"/>
      <c r="C6" s="37" t="str">
        <f>'приложение 3 (1)'!C6</f>
        <v>от "21" декабря 2018 года №79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78" customHeight="1">
      <c r="A9" s="163" t="s">
        <v>100</v>
      </c>
      <c r="B9" s="163"/>
      <c r="C9" s="163"/>
    </row>
    <row r="10" spans="1:3" ht="36" customHeight="1">
      <c r="A10" s="166" t="s">
        <v>74</v>
      </c>
      <c r="B10" s="166"/>
      <c r="C10" s="166" t="s">
        <v>76</v>
      </c>
    </row>
    <row r="11" spans="1:3" ht="84" customHeight="1">
      <c r="A11" s="10" t="s">
        <v>75</v>
      </c>
      <c r="B11" s="10" t="s">
        <v>84</v>
      </c>
      <c r="C11" s="166"/>
    </row>
    <row r="12" spans="1:3" ht="15.75">
      <c r="A12" s="35">
        <v>1</v>
      </c>
      <c r="B12" s="35">
        <v>2</v>
      </c>
      <c r="C12" s="35">
        <v>3</v>
      </c>
    </row>
    <row r="13" spans="1:3" ht="37.5" customHeight="1">
      <c r="A13" s="34">
        <v>927</v>
      </c>
      <c r="B13" s="34"/>
      <c r="C13" s="32" t="s">
        <v>101</v>
      </c>
    </row>
    <row r="14" spans="1:3" ht="130.5" customHeight="1">
      <c r="A14" s="31">
        <v>927</v>
      </c>
      <c r="B14" s="31" t="s">
        <v>109</v>
      </c>
      <c r="C14" s="32" t="s">
        <v>108</v>
      </c>
    </row>
    <row r="15" spans="1:3" ht="182.25" customHeight="1">
      <c r="A15" s="31">
        <v>927</v>
      </c>
      <c r="B15" s="31" t="s">
        <v>265</v>
      </c>
      <c r="C15" s="32" t="s">
        <v>266</v>
      </c>
    </row>
    <row r="16" spans="1:3" ht="78.75">
      <c r="A16" s="29">
        <v>927</v>
      </c>
      <c r="B16" s="29" t="s">
        <v>110</v>
      </c>
      <c r="C16" s="21" t="s">
        <v>111</v>
      </c>
    </row>
    <row r="18" spans="1:3" ht="42" customHeight="1">
      <c r="A18" s="168" t="s">
        <v>431</v>
      </c>
      <c r="B18" s="168"/>
      <c r="C18" s="168"/>
    </row>
  </sheetData>
  <sheetProtection/>
  <mergeCells count="4">
    <mergeCell ref="A10:B10"/>
    <mergeCell ref="C10:C11"/>
    <mergeCell ref="A18:C18"/>
    <mergeCell ref="A9:C9"/>
  </mergeCells>
  <printOptions/>
  <pageMargins left="1.22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view="pageBreakPreview" zoomScaleSheetLayoutView="100" zoomScalePageLayoutView="0" workbookViewId="0" topLeftCell="A34">
      <selection activeCell="C48" sqref="C48"/>
    </sheetView>
  </sheetViews>
  <sheetFormatPr defaultColWidth="9.00390625" defaultRowHeight="12.75"/>
  <cols>
    <col min="1" max="1" width="10.25390625" style="0" customWidth="1"/>
    <col min="2" max="2" width="23.75390625" style="0" customWidth="1"/>
    <col min="3" max="3" width="81.75390625" style="0" customWidth="1"/>
  </cols>
  <sheetData>
    <row r="1" spans="1:3" ht="15">
      <c r="A1" s="2"/>
      <c r="B1" s="1"/>
      <c r="C1" s="43" t="s">
        <v>134</v>
      </c>
    </row>
    <row r="2" spans="1:3" ht="15">
      <c r="A2" s="1"/>
      <c r="B2" s="1"/>
      <c r="C2" s="43" t="s">
        <v>36</v>
      </c>
    </row>
    <row r="3" spans="1:3" ht="15">
      <c r="A3" s="1"/>
      <c r="B3" s="1"/>
      <c r="C3" s="43" t="s">
        <v>37</v>
      </c>
    </row>
    <row r="4" spans="1:3" ht="15">
      <c r="A4" s="1"/>
      <c r="B4" s="1"/>
      <c r="C4" s="43" t="s">
        <v>38</v>
      </c>
    </row>
    <row r="5" spans="1:3" ht="15">
      <c r="A5" s="1"/>
      <c r="B5" s="1"/>
      <c r="C5" s="43" t="s">
        <v>39</v>
      </c>
    </row>
    <row r="6" spans="1:3" ht="15">
      <c r="A6" s="1"/>
      <c r="B6" s="1"/>
      <c r="C6" s="43" t="str">
        <f>'приложение 4 (1)'!C6</f>
        <v>от "21" декабря 2018 года №79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47.25" customHeight="1">
      <c r="A9" s="163" t="s">
        <v>88</v>
      </c>
      <c r="B9" s="163"/>
      <c r="C9" s="163"/>
    </row>
    <row r="10" spans="1:3" ht="15">
      <c r="A10" s="1"/>
      <c r="B10" s="1"/>
      <c r="C10" s="3"/>
    </row>
    <row r="11" spans="1:3" ht="12.75">
      <c r="A11" s="1"/>
      <c r="B11" s="1"/>
      <c r="C11" s="1"/>
    </row>
    <row r="12" spans="1:3" ht="35.25" customHeight="1">
      <c r="A12" s="166" t="s">
        <v>40</v>
      </c>
      <c r="B12" s="166"/>
      <c r="C12" s="166" t="s">
        <v>86</v>
      </c>
    </row>
    <row r="13" spans="1:3" ht="63">
      <c r="A13" s="10" t="s">
        <v>83</v>
      </c>
      <c r="B13" s="10" t="s">
        <v>82</v>
      </c>
      <c r="C13" s="166"/>
    </row>
    <row r="14" spans="1:3" ht="15.75">
      <c r="A14" s="35">
        <v>1</v>
      </c>
      <c r="B14" s="33">
        <v>2</v>
      </c>
      <c r="C14" s="33">
        <v>3</v>
      </c>
    </row>
    <row r="15" spans="1:3" ht="15.75">
      <c r="A15" s="34">
        <v>914</v>
      </c>
      <c r="B15" s="34"/>
      <c r="C15" s="91" t="s">
        <v>60</v>
      </c>
    </row>
    <row r="16" spans="1:3" ht="63">
      <c r="A16" s="34">
        <v>914</v>
      </c>
      <c r="B16" s="34" t="s">
        <v>269</v>
      </c>
      <c r="C16" s="27" t="s">
        <v>270</v>
      </c>
    </row>
    <row r="17" spans="1:3" ht="94.5">
      <c r="A17" s="34">
        <v>914</v>
      </c>
      <c r="B17" s="34" t="s">
        <v>267</v>
      </c>
      <c r="C17" s="27" t="s">
        <v>268</v>
      </c>
    </row>
    <row r="18" spans="1:3" ht="63">
      <c r="A18" s="34">
        <v>914</v>
      </c>
      <c r="B18" s="34" t="s">
        <v>113</v>
      </c>
      <c r="C18" s="27" t="s">
        <v>112</v>
      </c>
    </row>
    <row r="19" spans="1:3" ht="33" customHeight="1">
      <c r="A19" s="34">
        <v>914</v>
      </c>
      <c r="B19" s="34" t="s">
        <v>114</v>
      </c>
      <c r="C19" s="27" t="s">
        <v>115</v>
      </c>
    </row>
    <row r="20" spans="1:3" ht="78" customHeight="1">
      <c r="A20" s="34">
        <v>914</v>
      </c>
      <c r="B20" s="25" t="s">
        <v>116</v>
      </c>
      <c r="C20" s="26" t="s">
        <v>117</v>
      </c>
    </row>
    <row r="21" spans="1:3" ht="47.25" customHeight="1">
      <c r="A21" s="34">
        <v>914</v>
      </c>
      <c r="B21" s="25" t="s">
        <v>119</v>
      </c>
      <c r="C21" s="26" t="s">
        <v>118</v>
      </c>
    </row>
    <row r="22" spans="1:3" ht="66.75" customHeight="1">
      <c r="A22" s="34">
        <v>914</v>
      </c>
      <c r="B22" s="25" t="s">
        <v>503</v>
      </c>
      <c r="C22" s="26" t="s">
        <v>504</v>
      </c>
    </row>
    <row r="23" spans="1:3" ht="47.25" customHeight="1">
      <c r="A23" s="34">
        <v>914</v>
      </c>
      <c r="B23" s="25" t="s">
        <v>429</v>
      </c>
      <c r="C23" s="26" t="s">
        <v>505</v>
      </c>
    </row>
    <row r="24" spans="1:3" ht="34.5" customHeight="1">
      <c r="A24" s="34">
        <v>914</v>
      </c>
      <c r="B24" s="25" t="s">
        <v>120</v>
      </c>
      <c r="C24" s="26" t="s">
        <v>121</v>
      </c>
    </row>
    <row r="25" spans="1:3" ht="17.25" customHeight="1">
      <c r="A25" s="34">
        <v>914</v>
      </c>
      <c r="B25" s="34" t="s">
        <v>123</v>
      </c>
      <c r="C25" s="91" t="s">
        <v>122</v>
      </c>
    </row>
    <row r="26" spans="1:3" ht="15.75">
      <c r="A26" s="34">
        <v>914</v>
      </c>
      <c r="B26" s="34" t="s">
        <v>124</v>
      </c>
      <c r="C26" s="91" t="s">
        <v>125</v>
      </c>
    </row>
    <row r="27" spans="1:3" ht="31.5">
      <c r="A27" s="34">
        <v>914</v>
      </c>
      <c r="B27" s="90" t="s">
        <v>502</v>
      </c>
      <c r="C27" s="27" t="s">
        <v>126</v>
      </c>
    </row>
    <row r="28" spans="1:3" ht="31.5" customHeight="1">
      <c r="A28" s="34">
        <v>914</v>
      </c>
      <c r="B28" s="34" t="s">
        <v>501</v>
      </c>
      <c r="C28" s="27" t="s">
        <v>127</v>
      </c>
    </row>
    <row r="29" spans="1:3" ht="51" customHeight="1">
      <c r="A29" s="34">
        <v>914</v>
      </c>
      <c r="B29" s="34" t="s">
        <v>500</v>
      </c>
      <c r="C29" s="27" t="s">
        <v>379</v>
      </c>
    </row>
    <row r="30" spans="1:3" ht="15.75">
      <c r="A30" s="34">
        <v>914</v>
      </c>
      <c r="B30" s="34" t="s">
        <v>499</v>
      </c>
      <c r="C30" s="91" t="s">
        <v>128</v>
      </c>
    </row>
    <row r="31" spans="1:3" s="1" customFormat="1" ht="66.75" customHeight="1">
      <c r="A31" s="34">
        <v>914</v>
      </c>
      <c r="B31" s="34" t="s">
        <v>498</v>
      </c>
      <c r="C31" s="27" t="s">
        <v>380</v>
      </c>
    </row>
    <row r="32" spans="1:3" s="1" customFormat="1" ht="67.5" customHeight="1">
      <c r="A32" s="34">
        <v>914</v>
      </c>
      <c r="B32" s="34" t="s">
        <v>497</v>
      </c>
      <c r="C32" s="27" t="s">
        <v>377</v>
      </c>
    </row>
    <row r="33" spans="1:3" s="1" customFormat="1" ht="67.5" customHeight="1">
      <c r="A33" s="34">
        <v>914</v>
      </c>
      <c r="B33" s="34" t="s">
        <v>496</v>
      </c>
      <c r="C33" s="27" t="s">
        <v>376</v>
      </c>
    </row>
    <row r="34" spans="1:3" s="1" customFormat="1" ht="35.25" customHeight="1">
      <c r="A34" s="34">
        <v>914</v>
      </c>
      <c r="B34" s="34" t="s">
        <v>495</v>
      </c>
      <c r="C34" s="27" t="s">
        <v>375</v>
      </c>
    </row>
    <row r="35" spans="1:3" s="1" customFormat="1" ht="31.5">
      <c r="A35" s="34">
        <v>914</v>
      </c>
      <c r="B35" s="34" t="s">
        <v>494</v>
      </c>
      <c r="C35" s="27" t="s">
        <v>378</v>
      </c>
    </row>
    <row r="36" spans="1:3" s="1" customFormat="1" ht="47.25">
      <c r="A36" s="34">
        <v>914</v>
      </c>
      <c r="B36" s="34" t="s">
        <v>493</v>
      </c>
      <c r="C36" s="27" t="s">
        <v>430</v>
      </c>
    </row>
    <row r="37" spans="1:3" s="1" customFormat="1" ht="31.5">
      <c r="A37" s="34">
        <v>914</v>
      </c>
      <c r="B37" s="34" t="s">
        <v>492</v>
      </c>
      <c r="C37" s="27" t="s">
        <v>435</v>
      </c>
    </row>
    <row r="38" spans="1:3" ht="15.75">
      <c r="A38" s="34">
        <v>914</v>
      </c>
      <c r="B38" s="25" t="s">
        <v>491</v>
      </c>
      <c r="C38" s="91" t="s">
        <v>129</v>
      </c>
    </row>
    <row r="39" spans="1:3" ht="50.25" customHeight="1">
      <c r="A39" s="34">
        <v>914</v>
      </c>
      <c r="B39" s="34" t="s">
        <v>490</v>
      </c>
      <c r="C39" s="27" t="s">
        <v>130</v>
      </c>
    </row>
    <row r="40" spans="1:3" ht="33.75" customHeight="1">
      <c r="A40" s="34">
        <v>914</v>
      </c>
      <c r="B40" s="34" t="s">
        <v>489</v>
      </c>
      <c r="C40" s="27" t="s">
        <v>131</v>
      </c>
    </row>
    <row r="41" spans="1:3" ht="15.75">
      <c r="A41" s="34">
        <v>914</v>
      </c>
      <c r="B41" s="34" t="s">
        <v>515</v>
      </c>
      <c r="C41" s="27" t="s">
        <v>132</v>
      </c>
    </row>
    <row r="42" spans="1:3" ht="81" customHeight="1">
      <c r="A42" s="34">
        <v>914</v>
      </c>
      <c r="B42" s="34" t="s">
        <v>516</v>
      </c>
      <c r="C42" s="27" t="s">
        <v>381</v>
      </c>
    </row>
    <row r="43" spans="1:3" ht="47.25">
      <c r="A43" s="34">
        <v>914</v>
      </c>
      <c r="B43" s="34" t="s">
        <v>488</v>
      </c>
      <c r="C43" s="27" t="s">
        <v>382</v>
      </c>
    </row>
  </sheetData>
  <sheetProtection/>
  <mergeCells count="3">
    <mergeCell ref="C12:C13"/>
    <mergeCell ref="A12:B12"/>
    <mergeCell ref="A9:C9"/>
  </mergeCells>
  <printOptions/>
  <pageMargins left="1.0236220472440944" right="0.1968503937007874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30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45" zoomScaleSheetLayoutView="145" zoomScalePageLayoutView="0" workbookViewId="0" topLeftCell="A10">
      <selection activeCell="F9" sqref="F9"/>
    </sheetView>
  </sheetViews>
  <sheetFormatPr defaultColWidth="9.00390625" defaultRowHeight="12.75"/>
  <cols>
    <col min="1" max="1" width="11.375" style="0" customWidth="1"/>
    <col min="2" max="2" width="24.25390625" style="0" customWidth="1"/>
    <col min="3" max="3" width="64.875" style="0" customWidth="1"/>
  </cols>
  <sheetData>
    <row r="1" spans="1:3" ht="15.75">
      <c r="A1" s="8"/>
      <c r="B1" s="6"/>
      <c r="C1" s="42" t="s">
        <v>414</v>
      </c>
    </row>
    <row r="2" spans="1:3" ht="15.75">
      <c r="A2" s="8"/>
      <c r="B2" s="6"/>
      <c r="C2" s="42" t="s">
        <v>36</v>
      </c>
    </row>
    <row r="3" spans="1:3" ht="15.75">
      <c r="A3" s="8"/>
      <c r="B3" s="6"/>
      <c r="C3" s="42" t="s">
        <v>37</v>
      </c>
    </row>
    <row r="4" spans="1:3" ht="15.75">
      <c r="A4" s="8"/>
      <c r="B4" s="6"/>
      <c r="C4" s="42" t="s">
        <v>38</v>
      </c>
    </row>
    <row r="5" spans="1:3" ht="15.75">
      <c r="A5" s="8"/>
      <c r="B5" s="6"/>
      <c r="C5" s="42" t="s">
        <v>39</v>
      </c>
    </row>
    <row r="6" spans="1:3" ht="15.75">
      <c r="A6" s="8"/>
      <c r="B6" s="6"/>
      <c r="C6" s="42" t="str">
        <f>'приложение 5 (1)'!C6</f>
        <v>от "21" декабря 2018 года №79</v>
      </c>
    </row>
    <row r="7" spans="1:3" ht="15.75">
      <c r="A7" s="8"/>
      <c r="B7" s="6"/>
      <c r="C7" s="6"/>
    </row>
    <row r="8" spans="1:3" ht="15.75">
      <c r="A8" s="8"/>
      <c r="B8" s="6"/>
      <c r="C8" s="6"/>
    </row>
    <row r="9" spans="1:3" ht="49.5" customHeight="1">
      <c r="A9" s="165" t="s">
        <v>413</v>
      </c>
      <c r="B9" s="165"/>
      <c r="C9" s="165"/>
    </row>
    <row r="10" spans="1:3" ht="15.75">
      <c r="A10" s="8"/>
      <c r="B10" s="6"/>
      <c r="C10" s="6"/>
    </row>
    <row r="11" spans="1:3" ht="52.5" customHeight="1">
      <c r="A11" s="12" t="s">
        <v>61</v>
      </c>
      <c r="B11" s="13" t="s">
        <v>62</v>
      </c>
      <c r="C11" s="13" t="s">
        <v>22</v>
      </c>
    </row>
    <row r="12" spans="1:3" ht="19.5" customHeight="1">
      <c r="A12" s="9">
        <v>1</v>
      </c>
      <c r="B12" s="10">
        <v>2</v>
      </c>
      <c r="C12" s="10">
        <v>3</v>
      </c>
    </row>
    <row r="13" spans="1:3" ht="30.75" customHeight="1">
      <c r="A13" s="169" t="s">
        <v>63</v>
      </c>
      <c r="B13" s="170"/>
      <c r="C13" s="171"/>
    </row>
    <row r="14" spans="1:3" ht="47.25">
      <c r="A14" s="25">
        <v>914</v>
      </c>
      <c r="B14" s="34" t="s">
        <v>372</v>
      </c>
      <c r="C14" s="11" t="s">
        <v>133</v>
      </c>
    </row>
    <row r="15" spans="1:3" ht="47.25">
      <c r="A15" s="25">
        <v>914</v>
      </c>
      <c r="B15" s="34" t="s">
        <v>407</v>
      </c>
      <c r="C15" s="11" t="s">
        <v>368</v>
      </c>
    </row>
    <row r="16" spans="1:3" ht="31.5">
      <c r="A16" s="25">
        <v>914</v>
      </c>
      <c r="B16" s="34" t="s">
        <v>408</v>
      </c>
      <c r="C16" s="11" t="s">
        <v>410</v>
      </c>
    </row>
    <row r="17" spans="1:3" ht="31.5">
      <c r="A17" s="25">
        <v>914</v>
      </c>
      <c r="B17" s="34" t="s">
        <v>409</v>
      </c>
      <c r="C17" s="11" t="s">
        <v>411</v>
      </c>
    </row>
  </sheetData>
  <sheetProtection/>
  <mergeCells count="2">
    <mergeCell ref="A13:C13"/>
    <mergeCell ref="A9:C9"/>
  </mergeCells>
  <printOptions/>
  <pageMargins left="1.13" right="0.75" top="1" bottom="1" header="0.5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4"/>
  <sheetViews>
    <sheetView view="pageBreakPreview" zoomScale="70" zoomScaleSheetLayoutView="70" zoomScalePageLayoutView="0" workbookViewId="0" topLeftCell="A12">
      <selection activeCell="G15" sqref="G15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7.875" style="0" customWidth="1"/>
    <col min="6" max="6" width="5.375" style="0" customWidth="1"/>
    <col min="7" max="7" width="20.625" style="0" customWidth="1"/>
    <col min="8" max="8" width="19.625" style="0" customWidth="1"/>
    <col min="9" max="9" width="18.625" style="0" customWidth="1"/>
    <col min="11" max="11" width="12.25390625" style="0" bestFit="1" customWidth="1"/>
    <col min="12" max="12" width="11.75390625" style="0" bestFit="1" customWidth="1"/>
  </cols>
  <sheetData>
    <row r="1" spans="1:9" ht="15">
      <c r="A1" s="5"/>
      <c r="B1" s="5"/>
      <c r="C1" s="5"/>
      <c r="D1" s="62"/>
      <c r="E1" s="62"/>
      <c r="F1" s="62"/>
      <c r="G1" s="62" t="s">
        <v>415</v>
      </c>
      <c r="H1" s="98"/>
      <c r="I1" s="5"/>
    </row>
    <row r="2" spans="1:9" ht="15">
      <c r="A2" s="14"/>
      <c r="B2" s="14"/>
      <c r="C2" s="5"/>
      <c r="D2" s="40"/>
      <c r="E2" s="40"/>
      <c r="F2" s="40"/>
      <c r="G2" s="40" t="s">
        <v>36</v>
      </c>
      <c r="H2" s="98"/>
      <c r="I2" s="5"/>
    </row>
    <row r="3" spans="1:9" ht="15">
      <c r="A3" s="5"/>
      <c r="B3" s="5"/>
      <c r="C3" s="5"/>
      <c r="D3" s="40"/>
      <c r="E3" s="40"/>
      <c r="F3" s="40"/>
      <c r="G3" s="40" t="s">
        <v>37</v>
      </c>
      <c r="H3" s="98"/>
      <c r="I3" s="5"/>
    </row>
    <row r="4" spans="1:9" ht="15">
      <c r="A4" s="5"/>
      <c r="B4" s="5"/>
      <c r="C4" s="5"/>
      <c r="D4" s="40"/>
      <c r="E4" s="40"/>
      <c r="F4" s="40"/>
      <c r="G4" s="40" t="s">
        <v>38</v>
      </c>
      <c r="H4" s="98"/>
      <c r="I4" s="5"/>
    </row>
    <row r="5" spans="1:9" ht="15">
      <c r="A5" s="5"/>
      <c r="B5" s="5"/>
      <c r="C5" s="5"/>
      <c r="D5" s="40"/>
      <c r="E5" s="40"/>
      <c r="F5" s="40"/>
      <c r="G5" s="40" t="s">
        <v>39</v>
      </c>
      <c r="H5" s="5"/>
      <c r="I5" s="5"/>
    </row>
    <row r="6" spans="1:9" ht="15">
      <c r="A6" s="5"/>
      <c r="B6" s="5"/>
      <c r="C6" s="5"/>
      <c r="D6" s="40"/>
      <c r="E6" s="40"/>
      <c r="F6" s="40"/>
      <c r="G6" s="40" t="str">
        <f>'приложение 6 (1)'!C6</f>
        <v>от "21" декабря 2018 года №79</v>
      </c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14"/>
      <c r="D8" s="14"/>
      <c r="E8" s="14"/>
      <c r="F8" s="5"/>
      <c r="G8" s="5"/>
      <c r="H8" s="5"/>
      <c r="I8" s="5"/>
    </row>
    <row r="9" spans="1:9" ht="23.25" customHeight="1">
      <c r="A9" s="172" t="s">
        <v>506</v>
      </c>
      <c r="B9" s="172"/>
      <c r="C9" s="172"/>
      <c r="D9" s="172"/>
      <c r="E9" s="172"/>
      <c r="F9" s="172"/>
      <c r="G9" s="172"/>
      <c r="H9" s="172"/>
      <c r="I9" s="172"/>
    </row>
    <row r="10" spans="1:9" ht="20.25" customHeight="1">
      <c r="A10" s="172" t="str">
        <f>'приложение 2 (1)'!A10:E10</f>
        <v> на 2019 год и на плановый период 2020 и 2021 годов</v>
      </c>
      <c r="B10" s="172"/>
      <c r="C10" s="172"/>
      <c r="D10" s="172"/>
      <c r="E10" s="172"/>
      <c r="F10" s="172"/>
      <c r="G10" s="172"/>
      <c r="H10" s="172"/>
      <c r="I10" s="172"/>
    </row>
    <row r="11" spans="1:9" ht="12.75">
      <c r="A11" s="5"/>
      <c r="B11" s="5"/>
      <c r="C11" s="14"/>
      <c r="D11" s="14"/>
      <c r="E11" s="14"/>
      <c r="F11" s="14"/>
      <c r="G11" s="5"/>
      <c r="H11" s="5"/>
      <c r="I11" s="5" t="s">
        <v>65</v>
      </c>
    </row>
    <row r="12" spans="1:9" ht="2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39" customFormat="1" ht="30.75" customHeight="1">
      <c r="A13" s="23" t="s">
        <v>22</v>
      </c>
      <c r="B13" s="23" t="s">
        <v>64</v>
      </c>
      <c r="C13" s="23" t="s">
        <v>24</v>
      </c>
      <c r="D13" s="23" t="s">
        <v>23</v>
      </c>
      <c r="E13" s="23" t="s">
        <v>34</v>
      </c>
      <c r="F13" s="23" t="s">
        <v>33</v>
      </c>
      <c r="G13" s="24" t="s">
        <v>346</v>
      </c>
      <c r="H13" s="24" t="s">
        <v>412</v>
      </c>
      <c r="I13" s="24" t="s">
        <v>507</v>
      </c>
    </row>
    <row r="14" spans="1:9" ht="13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6">
        <v>7</v>
      </c>
      <c r="H14" s="16">
        <v>8</v>
      </c>
      <c r="I14" s="16">
        <v>9</v>
      </c>
    </row>
    <row r="15" spans="1:12" s="47" customFormat="1" ht="18.75">
      <c r="A15" s="45" t="s">
        <v>25</v>
      </c>
      <c r="B15" s="45"/>
      <c r="C15" s="46"/>
      <c r="D15" s="46"/>
      <c r="E15" s="46"/>
      <c r="F15" s="46"/>
      <c r="G15" s="92">
        <f>'приложение 2 (1)'!C14</f>
        <v>222950.4705</v>
      </c>
      <c r="H15" s="92">
        <v>72088.2</v>
      </c>
      <c r="I15" s="106">
        <v>72370.5</v>
      </c>
      <c r="K15" s="134">
        <f>H15-H16</f>
        <v>0</v>
      </c>
      <c r="L15" s="145">
        <f>I15-I16</f>
        <v>0</v>
      </c>
    </row>
    <row r="16" spans="1:9" s="2" customFormat="1" ht="41.25" customHeight="1">
      <c r="A16" s="48" t="s">
        <v>137</v>
      </c>
      <c r="B16" s="49" t="s">
        <v>136</v>
      </c>
      <c r="C16" s="50"/>
      <c r="D16" s="50"/>
      <c r="E16" s="50"/>
      <c r="F16" s="50"/>
      <c r="G16" s="93">
        <f>G17+G50+G63+G88+G132+G143+G159</f>
        <v>222950.47050000002</v>
      </c>
      <c r="H16" s="93">
        <f>H17+H50+H63+H88+H132+H143+H159</f>
        <v>72088.2</v>
      </c>
      <c r="I16" s="107">
        <f>I17+I50+I63+I88+I132+I143+I159</f>
        <v>72370.5</v>
      </c>
    </row>
    <row r="17" spans="1:12" s="1" customFormat="1" ht="18.75">
      <c r="A17" s="51" t="s">
        <v>58</v>
      </c>
      <c r="B17" s="20" t="s">
        <v>136</v>
      </c>
      <c r="C17" s="20" t="s">
        <v>26</v>
      </c>
      <c r="D17" s="20"/>
      <c r="E17" s="52"/>
      <c r="F17" s="53"/>
      <c r="G17" s="94">
        <f>G18+G28+G33+G38</f>
        <v>15423.8</v>
      </c>
      <c r="H17" s="94">
        <f>H18+H28+H33+H38</f>
        <v>15036.599999999999</v>
      </c>
      <c r="I17" s="108">
        <f>I18+I28+I33+I38</f>
        <v>15617.4</v>
      </c>
      <c r="L17" s="132"/>
    </row>
    <row r="18" spans="1:9" s="1" customFormat="1" ht="48.75" customHeight="1">
      <c r="A18" s="17" t="s">
        <v>135</v>
      </c>
      <c r="B18" s="20" t="s">
        <v>136</v>
      </c>
      <c r="C18" s="20" t="s">
        <v>26</v>
      </c>
      <c r="D18" s="20" t="s">
        <v>27</v>
      </c>
      <c r="E18" s="20"/>
      <c r="F18" s="53"/>
      <c r="G18" s="94">
        <f>G22+G23+G24+G26+G27</f>
        <v>6247.299999999999</v>
      </c>
      <c r="H18" s="94">
        <f>H22+H23+H24+H26+H27</f>
        <v>6349.4</v>
      </c>
      <c r="I18" s="108">
        <f>I22+I23+I24+I26+I27</f>
        <v>6360.5</v>
      </c>
    </row>
    <row r="19" spans="1:9" s="1" customFormat="1" ht="63" customHeight="1">
      <c r="A19" s="17" t="s">
        <v>232</v>
      </c>
      <c r="B19" s="20" t="s">
        <v>136</v>
      </c>
      <c r="C19" s="20" t="s">
        <v>26</v>
      </c>
      <c r="D19" s="20" t="s">
        <v>27</v>
      </c>
      <c r="E19" s="20" t="s">
        <v>139</v>
      </c>
      <c r="F19" s="53"/>
      <c r="G19" s="94">
        <f>G20</f>
        <v>6247.299999999999</v>
      </c>
      <c r="H19" s="94">
        <f>H20</f>
        <v>6349.4</v>
      </c>
      <c r="I19" s="108">
        <f>I20</f>
        <v>6360.5</v>
      </c>
    </row>
    <row r="20" spans="1:9" s="1" customFormat="1" ht="29.25" customHeight="1">
      <c r="A20" s="17" t="s">
        <v>142</v>
      </c>
      <c r="B20" s="20" t="s">
        <v>136</v>
      </c>
      <c r="C20" s="20" t="s">
        <v>26</v>
      </c>
      <c r="D20" s="20" t="s">
        <v>27</v>
      </c>
      <c r="E20" s="20" t="s">
        <v>140</v>
      </c>
      <c r="F20" s="53"/>
      <c r="G20" s="94">
        <f>G21+G25</f>
        <v>6247.299999999999</v>
      </c>
      <c r="H20" s="94">
        <f>H21+H25</f>
        <v>6349.4</v>
      </c>
      <c r="I20" s="108">
        <f>I21+I25</f>
        <v>6360.5</v>
      </c>
    </row>
    <row r="21" spans="1:9" s="1" customFormat="1" ht="30.75" customHeight="1">
      <c r="A21" s="17" t="s">
        <v>143</v>
      </c>
      <c r="B21" s="20" t="s">
        <v>136</v>
      </c>
      <c r="C21" s="20" t="s">
        <v>26</v>
      </c>
      <c r="D21" s="20" t="s">
        <v>27</v>
      </c>
      <c r="E21" s="20" t="s">
        <v>141</v>
      </c>
      <c r="F21" s="53"/>
      <c r="G21" s="94">
        <f>G22+G23+G24</f>
        <v>4684.4</v>
      </c>
      <c r="H21" s="94">
        <f>H22+H23+H24</f>
        <v>4637.7</v>
      </c>
      <c r="I21" s="108">
        <f>I22+I23+I24</f>
        <v>4648.8</v>
      </c>
    </row>
    <row r="22" spans="1:9" s="1" customFormat="1" ht="80.25" customHeight="1">
      <c r="A22" s="17" t="s">
        <v>144</v>
      </c>
      <c r="B22" s="20" t="s">
        <v>136</v>
      </c>
      <c r="C22" s="20" t="s">
        <v>26</v>
      </c>
      <c r="D22" s="20" t="s">
        <v>27</v>
      </c>
      <c r="E22" s="20" t="s">
        <v>145</v>
      </c>
      <c r="F22" s="20" t="s">
        <v>47</v>
      </c>
      <c r="G22" s="94">
        <v>3211.4</v>
      </c>
      <c r="H22" s="94">
        <v>3211.4</v>
      </c>
      <c r="I22" s="94">
        <v>3211.4</v>
      </c>
    </row>
    <row r="23" spans="1:9" s="1" customFormat="1" ht="43.5" customHeight="1">
      <c r="A23" s="17" t="s">
        <v>159</v>
      </c>
      <c r="B23" s="20" t="s">
        <v>136</v>
      </c>
      <c r="C23" s="20" t="s">
        <v>26</v>
      </c>
      <c r="D23" s="20" t="s">
        <v>27</v>
      </c>
      <c r="E23" s="20" t="s">
        <v>145</v>
      </c>
      <c r="F23" s="20" t="s">
        <v>45</v>
      </c>
      <c r="G23" s="94">
        <v>1446</v>
      </c>
      <c r="H23" s="94">
        <v>1399.3</v>
      </c>
      <c r="I23" s="108">
        <v>1410.4</v>
      </c>
    </row>
    <row r="24" spans="1:9" s="1" customFormat="1" ht="32.25" customHeight="1">
      <c r="A24" s="17" t="s">
        <v>146</v>
      </c>
      <c r="B24" s="20" t="s">
        <v>136</v>
      </c>
      <c r="C24" s="20" t="s">
        <v>26</v>
      </c>
      <c r="D24" s="20" t="s">
        <v>27</v>
      </c>
      <c r="E24" s="20" t="s">
        <v>145</v>
      </c>
      <c r="F24" s="20" t="s">
        <v>48</v>
      </c>
      <c r="G24" s="94">
        <v>27</v>
      </c>
      <c r="H24" s="94">
        <v>27</v>
      </c>
      <c r="I24" s="108">
        <v>27</v>
      </c>
    </row>
    <row r="25" spans="1:9" s="1" customFormat="1" ht="32.25" customHeight="1">
      <c r="A25" s="17" t="s">
        <v>149</v>
      </c>
      <c r="B25" s="20" t="s">
        <v>136</v>
      </c>
      <c r="C25" s="20" t="s">
        <v>26</v>
      </c>
      <c r="D25" s="20" t="s">
        <v>27</v>
      </c>
      <c r="E25" s="20" t="s">
        <v>147</v>
      </c>
      <c r="F25" s="20"/>
      <c r="G25" s="94">
        <f>G26+G27</f>
        <v>1562.9</v>
      </c>
      <c r="H25" s="94">
        <f>H26+H27</f>
        <v>1711.7</v>
      </c>
      <c r="I25" s="108">
        <f>I26+I27</f>
        <v>1711.7</v>
      </c>
    </row>
    <row r="26" spans="1:9" s="1" customFormat="1" ht="79.5" customHeight="1">
      <c r="A26" s="17" t="s">
        <v>151</v>
      </c>
      <c r="B26" s="20" t="s">
        <v>136</v>
      </c>
      <c r="C26" s="20" t="s">
        <v>26</v>
      </c>
      <c r="D26" s="20" t="s">
        <v>27</v>
      </c>
      <c r="E26" s="20" t="s">
        <v>148</v>
      </c>
      <c r="F26" s="20" t="s">
        <v>47</v>
      </c>
      <c r="G26" s="94">
        <v>1531.7</v>
      </c>
      <c r="H26" s="94">
        <v>1680.5</v>
      </c>
      <c r="I26" s="108">
        <v>1680.5</v>
      </c>
    </row>
    <row r="27" spans="1:9" s="1" customFormat="1" ht="46.5" customHeight="1">
      <c r="A27" s="17" t="s">
        <v>271</v>
      </c>
      <c r="B27" s="20" t="s">
        <v>136</v>
      </c>
      <c r="C27" s="20" t="s">
        <v>26</v>
      </c>
      <c r="D27" s="20" t="s">
        <v>27</v>
      </c>
      <c r="E27" s="20" t="s">
        <v>148</v>
      </c>
      <c r="F27" s="20" t="s">
        <v>45</v>
      </c>
      <c r="G27" s="94">
        <v>31.2</v>
      </c>
      <c r="H27" s="94">
        <v>31.2</v>
      </c>
      <c r="I27" s="108">
        <v>31.2</v>
      </c>
    </row>
    <row r="28" spans="1:9" s="1" customFormat="1" ht="29.25" customHeight="1" hidden="1">
      <c r="A28" s="17" t="s">
        <v>384</v>
      </c>
      <c r="B28" s="20" t="s">
        <v>136</v>
      </c>
      <c r="C28" s="20" t="s">
        <v>26</v>
      </c>
      <c r="D28" s="20" t="s">
        <v>383</v>
      </c>
      <c r="E28" s="20"/>
      <c r="F28" s="20"/>
      <c r="G28" s="94">
        <f>G29</f>
        <v>0</v>
      </c>
      <c r="H28" s="94">
        <f aca="true" t="shared" si="0" ref="H28:I31">H29</f>
        <v>0</v>
      </c>
      <c r="I28" s="108">
        <f t="shared" si="0"/>
        <v>0</v>
      </c>
    </row>
    <row r="29" spans="1:9" s="1" customFormat="1" ht="46.5" customHeight="1" hidden="1">
      <c r="A29" s="17" t="s">
        <v>385</v>
      </c>
      <c r="B29" s="20" t="s">
        <v>136</v>
      </c>
      <c r="C29" s="20" t="s">
        <v>26</v>
      </c>
      <c r="D29" s="20" t="s">
        <v>383</v>
      </c>
      <c r="E29" s="20" t="s">
        <v>139</v>
      </c>
      <c r="F29" s="20"/>
      <c r="G29" s="94">
        <f>G30</f>
        <v>0</v>
      </c>
      <c r="H29" s="94">
        <f t="shared" si="0"/>
        <v>0</v>
      </c>
      <c r="I29" s="108">
        <f t="shared" si="0"/>
        <v>0</v>
      </c>
    </row>
    <row r="30" spans="1:9" s="1" customFormat="1" ht="35.25" customHeight="1" hidden="1">
      <c r="A30" s="17" t="s">
        <v>386</v>
      </c>
      <c r="B30" s="20" t="s">
        <v>136</v>
      </c>
      <c r="C30" s="20" t="s">
        <v>26</v>
      </c>
      <c r="D30" s="20" t="s">
        <v>383</v>
      </c>
      <c r="E30" s="20" t="s">
        <v>388</v>
      </c>
      <c r="F30" s="20"/>
      <c r="G30" s="94">
        <f>G31</f>
        <v>0</v>
      </c>
      <c r="H30" s="94">
        <f t="shared" si="0"/>
        <v>0</v>
      </c>
      <c r="I30" s="108">
        <f t="shared" si="0"/>
        <v>0</v>
      </c>
    </row>
    <row r="31" spans="1:9" s="1" customFormat="1" ht="28.5" customHeight="1" hidden="1">
      <c r="A31" s="17" t="s">
        <v>387</v>
      </c>
      <c r="B31" s="20" t="s">
        <v>136</v>
      </c>
      <c r="C31" s="20" t="s">
        <v>26</v>
      </c>
      <c r="D31" s="20" t="s">
        <v>383</v>
      </c>
      <c r="E31" s="20" t="s">
        <v>389</v>
      </c>
      <c r="F31" s="20"/>
      <c r="G31" s="94">
        <f>G32</f>
        <v>0</v>
      </c>
      <c r="H31" s="94">
        <f t="shared" si="0"/>
        <v>0</v>
      </c>
      <c r="I31" s="108">
        <f t="shared" si="0"/>
        <v>0</v>
      </c>
    </row>
    <row r="32" spans="1:9" s="1" customFormat="1" ht="54" customHeight="1" hidden="1">
      <c r="A32" s="17" t="s">
        <v>390</v>
      </c>
      <c r="B32" s="20" t="s">
        <v>136</v>
      </c>
      <c r="C32" s="20" t="s">
        <v>26</v>
      </c>
      <c r="D32" s="20" t="s">
        <v>383</v>
      </c>
      <c r="E32" s="20" t="s">
        <v>391</v>
      </c>
      <c r="F32" s="20" t="s">
        <v>45</v>
      </c>
      <c r="G32" s="94">
        <v>0</v>
      </c>
      <c r="H32" s="94">
        <v>0</v>
      </c>
      <c r="I32" s="108">
        <v>0</v>
      </c>
    </row>
    <row r="33" spans="1:9" s="1" customFormat="1" ht="22.5" customHeight="1">
      <c r="A33" s="17" t="s">
        <v>15</v>
      </c>
      <c r="B33" s="20" t="s">
        <v>136</v>
      </c>
      <c r="C33" s="20" t="s">
        <v>26</v>
      </c>
      <c r="D33" s="20" t="s">
        <v>41</v>
      </c>
      <c r="E33" s="20"/>
      <c r="F33" s="20"/>
      <c r="G33" s="94">
        <f>G34</f>
        <v>500</v>
      </c>
      <c r="H33" s="94">
        <f aca="true" t="shared" si="1" ref="H33:I36">H34</f>
        <v>500</v>
      </c>
      <c r="I33" s="108">
        <f t="shared" si="1"/>
        <v>500</v>
      </c>
    </row>
    <row r="34" spans="1:9" s="1" customFormat="1" ht="62.25" customHeight="1">
      <c r="A34" s="17" t="s">
        <v>232</v>
      </c>
      <c r="B34" s="20" t="s">
        <v>136</v>
      </c>
      <c r="C34" s="20" t="s">
        <v>26</v>
      </c>
      <c r="D34" s="20" t="s">
        <v>41</v>
      </c>
      <c r="E34" s="20" t="s">
        <v>139</v>
      </c>
      <c r="F34" s="20"/>
      <c r="G34" s="94">
        <f>G35</f>
        <v>500</v>
      </c>
      <c r="H34" s="94">
        <f t="shared" si="1"/>
        <v>500</v>
      </c>
      <c r="I34" s="108">
        <f t="shared" si="1"/>
        <v>500</v>
      </c>
    </row>
    <row r="35" spans="1:9" s="1" customFormat="1" ht="33" customHeight="1">
      <c r="A35" s="17" t="s">
        <v>142</v>
      </c>
      <c r="B35" s="20" t="s">
        <v>136</v>
      </c>
      <c r="C35" s="20" t="s">
        <v>26</v>
      </c>
      <c r="D35" s="20" t="s">
        <v>41</v>
      </c>
      <c r="E35" s="20" t="s">
        <v>140</v>
      </c>
      <c r="F35" s="20"/>
      <c r="G35" s="94">
        <f>G36</f>
        <v>500</v>
      </c>
      <c r="H35" s="94">
        <f t="shared" si="1"/>
        <v>500</v>
      </c>
      <c r="I35" s="108">
        <f t="shared" si="1"/>
        <v>500</v>
      </c>
    </row>
    <row r="36" spans="1:9" s="1" customFormat="1" ht="33" customHeight="1">
      <c r="A36" s="17" t="s">
        <v>152</v>
      </c>
      <c r="B36" s="20" t="s">
        <v>136</v>
      </c>
      <c r="C36" s="20" t="s">
        <v>26</v>
      </c>
      <c r="D36" s="20" t="s">
        <v>41</v>
      </c>
      <c r="E36" s="20" t="s">
        <v>150</v>
      </c>
      <c r="F36" s="20"/>
      <c r="G36" s="94">
        <f>G37</f>
        <v>500</v>
      </c>
      <c r="H36" s="94">
        <f t="shared" si="1"/>
        <v>500</v>
      </c>
      <c r="I36" s="108">
        <f t="shared" si="1"/>
        <v>500</v>
      </c>
    </row>
    <row r="37" spans="1:9" s="1" customFormat="1" ht="71.25" customHeight="1">
      <c r="A37" s="17" t="s">
        <v>153</v>
      </c>
      <c r="B37" s="20" t="s">
        <v>136</v>
      </c>
      <c r="C37" s="20" t="s">
        <v>26</v>
      </c>
      <c r="D37" s="20" t="s">
        <v>41</v>
      </c>
      <c r="E37" s="20" t="s">
        <v>154</v>
      </c>
      <c r="F37" s="20" t="s">
        <v>48</v>
      </c>
      <c r="G37" s="94">
        <v>500</v>
      </c>
      <c r="H37" s="94">
        <v>500</v>
      </c>
      <c r="I37" s="108">
        <v>500</v>
      </c>
    </row>
    <row r="38" spans="1:9" s="1" customFormat="1" ht="25.5" customHeight="1">
      <c r="A38" s="17" t="s">
        <v>57</v>
      </c>
      <c r="B38" s="20" t="s">
        <v>136</v>
      </c>
      <c r="C38" s="20" t="s">
        <v>26</v>
      </c>
      <c r="D38" s="20" t="s">
        <v>42</v>
      </c>
      <c r="E38" s="20"/>
      <c r="F38" s="20"/>
      <c r="G38" s="94">
        <f>G42+G44+G45+G48+G49+G46</f>
        <v>8676.5</v>
      </c>
      <c r="H38" s="94">
        <f>H42+H44+H45+H48+H49</f>
        <v>8187.2</v>
      </c>
      <c r="I38" s="108">
        <f>I42+I44+I45+I48+I49</f>
        <v>8756.9</v>
      </c>
    </row>
    <row r="39" spans="1:9" s="1" customFormat="1" ht="63" customHeight="1">
      <c r="A39" s="17" t="s">
        <v>138</v>
      </c>
      <c r="B39" s="20" t="s">
        <v>136</v>
      </c>
      <c r="C39" s="20" t="s">
        <v>26</v>
      </c>
      <c r="D39" s="20" t="s">
        <v>42</v>
      </c>
      <c r="E39" s="20" t="s">
        <v>139</v>
      </c>
      <c r="F39" s="20"/>
      <c r="G39" s="94">
        <f>G40</f>
        <v>8676.5</v>
      </c>
      <c r="H39" s="94">
        <f>H40</f>
        <v>8187.200000000001</v>
      </c>
      <c r="I39" s="108">
        <f>I40</f>
        <v>8756.9</v>
      </c>
    </row>
    <row r="40" spans="1:9" s="1" customFormat="1" ht="30.75" customHeight="1">
      <c r="A40" s="17" t="s">
        <v>142</v>
      </c>
      <c r="B40" s="20" t="s">
        <v>136</v>
      </c>
      <c r="C40" s="20" t="s">
        <v>26</v>
      </c>
      <c r="D40" s="20" t="s">
        <v>42</v>
      </c>
      <c r="E40" s="20" t="s">
        <v>140</v>
      </c>
      <c r="F40" s="20"/>
      <c r="G40" s="94">
        <f>G41+G43+G47</f>
        <v>8676.5</v>
      </c>
      <c r="H40" s="94">
        <f>H41+H43+H47</f>
        <v>8187.200000000001</v>
      </c>
      <c r="I40" s="108">
        <f>I41+I43+I47</f>
        <v>8756.9</v>
      </c>
    </row>
    <row r="41" spans="1:9" s="1" customFormat="1" ht="33" customHeight="1">
      <c r="A41" s="17" t="s">
        <v>143</v>
      </c>
      <c r="B41" s="20" t="s">
        <v>136</v>
      </c>
      <c r="C41" s="20" t="s">
        <v>26</v>
      </c>
      <c r="D41" s="20" t="s">
        <v>42</v>
      </c>
      <c r="E41" s="20" t="s">
        <v>141</v>
      </c>
      <c r="F41" s="20"/>
      <c r="G41" s="94">
        <f>G42</f>
        <v>649.4</v>
      </c>
      <c r="H41" s="94">
        <f>H42</f>
        <v>649.4</v>
      </c>
      <c r="I41" s="108">
        <f>I42</f>
        <v>649.4</v>
      </c>
    </row>
    <row r="42" spans="1:9" s="1" customFormat="1" ht="46.5" customHeight="1">
      <c r="A42" s="17" t="s">
        <v>159</v>
      </c>
      <c r="B42" s="20" t="s">
        <v>136</v>
      </c>
      <c r="C42" s="20" t="s">
        <v>26</v>
      </c>
      <c r="D42" s="20" t="s">
        <v>42</v>
      </c>
      <c r="E42" s="20" t="s">
        <v>145</v>
      </c>
      <c r="F42" s="20" t="s">
        <v>45</v>
      </c>
      <c r="G42" s="94">
        <v>649.4</v>
      </c>
      <c r="H42" s="94">
        <v>649.4</v>
      </c>
      <c r="I42" s="108">
        <v>649.4</v>
      </c>
    </row>
    <row r="43" spans="1:9" s="1" customFormat="1" ht="74.25" customHeight="1">
      <c r="A43" s="17" t="s">
        <v>155</v>
      </c>
      <c r="B43" s="20" t="s">
        <v>136</v>
      </c>
      <c r="C43" s="20" t="s">
        <v>26</v>
      </c>
      <c r="D43" s="20" t="s">
        <v>42</v>
      </c>
      <c r="E43" s="20" t="s">
        <v>156</v>
      </c>
      <c r="F43" s="20"/>
      <c r="G43" s="94">
        <f>G44+G45+G46</f>
        <v>2996.1</v>
      </c>
      <c r="H43" s="94">
        <f>H44+H45</f>
        <v>2506.8</v>
      </c>
      <c r="I43" s="108">
        <f>I44+I45</f>
        <v>3074.5</v>
      </c>
    </row>
    <row r="44" spans="1:9" s="1" customFormat="1" ht="48.75" customHeight="1">
      <c r="A44" s="17" t="s">
        <v>272</v>
      </c>
      <c r="B44" s="20" t="s">
        <v>136</v>
      </c>
      <c r="C44" s="20" t="s">
        <v>26</v>
      </c>
      <c r="D44" s="20" t="s">
        <v>42</v>
      </c>
      <c r="E44" s="20" t="s">
        <v>157</v>
      </c>
      <c r="F44" s="20" t="s">
        <v>45</v>
      </c>
      <c r="G44" s="94">
        <f>1153+27.5</f>
        <v>1180.5</v>
      </c>
      <c r="H44" s="94">
        <v>1006.8</v>
      </c>
      <c r="I44" s="108">
        <v>1055</v>
      </c>
    </row>
    <row r="45" spans="1:9" s="1" customFormat="1" ht="48.75" customHeight="1">
      <c r="A45" s="17" t="s">
        <v>280</v>
      </c>
      <c r="B45" s="20" t="s">
        <v>136</v>
      </c>
      <c r="C45" s="20" t="s">
        <v>26</v>
      </c>
      <c r="D45" s="20" t="s">
        <v>42</v>
      </c>
      <c r="E45" s="20" t="s">
        <v>157</v>
      </c>
      <c r="F45" s="20" t="s">
        <v>46</v>
      </c>
      <c r="G45" s="94">
        <f>1315.6+500</f>
        <v>1815.6</v>
      </c>
      <c r="H45" s="94">
        <v>1500</v>
      </c>
      <c r="I45" s="108">
        <v>2019.5</v>
      </c>
    </row>
    <row r="46" spans="1:9" s="1" customFormat="1" ht="48.75" customHeight="1">
      <c r="A46" s="17" t="s">
        <v>210</v>
      </c>
      <c r="B46" s="20" t="s">
        <v>136</v>
      </c>
      <c r="C46" s="20" t="s">
        <v>26</v>
      </c>
      <c r="D46" s="20" t="s">
        <v>42</v>
      </c>
      <c r="E46" s="20" t="s">
        <v>157</v>
      </c>
      <c r="F46" s="20" t="s">
        <v>48</v>
      </c>
      <c r="G46" s="94">
        <v>0</v>
      </c>
      <c r="H46" s="94">
        <v>0</v>
      </c>
      <c r="I46" s="108">
        <v>0</v>
      </c>
    </row>
    <row r="47" spans="1:9" s="122" customFormat="1" ht="33" customHeight="1">
      <c r="A47" s="118" t="s">
        <v>439</v>
      </c>
      <c r="B47" s="119" t="s">
        <v>136</v>
      </c>
      <c r="C47" s="119" t="s">
        <v>26</v>
      </c>
      <c r="D47" s="119" t="s">
        <v>42</v>
      </c>
      <c r="E47" s="119" t="s">
        <v>438</v>
      </c>
      <c r="F47" s="119"/>
      <c r="G47" s="120">
        <f>G48+G49</f>
        <v>5031</v>
      </c>
      <c r="H47" s="120">
        <f>H48+H49</f>
        <v>5031</v>
      </c>
      <c r="I47" s="121">
        <f>I48+I49</f>
        <v>5033</v>
      </c>
    </row>
    <row r="48" spans="1:9" s="122" customFormat="1" ht="82.5" customHeight="1">
      <c r="A48" s="123" t="s">
        <v>442</v>
      </c>
      <c r="B48" s="119" t="s">
        <v>136</v>
      </c>
      <c r="C48" s="119" t="s">
        <v>26</v>
      </c>
      <c r="D48" s="119" t="s">
        <v>42</v>
      </c>
      <c r="E48" s="119" t="s">
        <v>440</v>
      </c>
      <c r="F48" s="119" t="s">
        <v>47</v>
      </c>
      <c r="G48" s="120">
        <v>4820.5</v>
      </c>
      <c r="H48" s="120">
        <v>4820.5</v>
      </c>
      <c r="I48" s="121">
        <v>4820.5</v>
      </c>
    </row>
    <row r="49" spans="1:9" s="122" customFormat="1" ht="46.5" customHeight="1">
      <c r="A49" s="123" t="s">
        <v>441</v>
      </c>
      <c r="B49" s="119" t="s">
        <v>136</v>
      </c>
      <c r="C49" s="119" t="s">
        <v>26</v>
      </c>
      <c r="D49" s="119" t="s">
        <v>42</v>
      </c>
      <c r="E49" s="119" t="s">
        <v>440</v>
      </c>
      <c r="F49" s="119" t="s">
        <v>45</v>
      </c>
      <c r="G49" s="120">
        <v>210.5</v>
      </c>
      <c r="H49" s="120">
        <v>210.5</v>
      </c>
      <c r="I49" s="121">
        <v>212.5</v>
      </c>
    </row>
    <row r="50" spans="1:9" s="1" customFormat="1" ht="30" customHeight="1">
      <c r="A50" s="17" t="s">
        <v>392</v>
      </c>
      <c r="B50" s="20" t="s">
        <v>136</v>
      </c>
      <c r="C50" s="20" t="s">
        <v>31</v>
      </c>
      <c r="D50" s="20"/>
      <c r="E50" s="20"/>
      <c r="F50" s="20"/>
      <c r="G50" s="94">
        <f>G58+G51</f>
        <v>100</v>
      </c>
      <c r="H50" s="94">
        <f>H58+H51</f>
        <v>100</v>
      </c>
      <c r="I50" s="108">
        <f>I58+I51</f>
        <v>100</v>
      </c>
    </row>
    <row r="51" spans="1:9" s="1" customFormat="1" ht="30" customHeight="1">
      <c r="A51" s="17" t="s">
        <v>454</v>
      </c>
      <c r="B51" s="20" t="s">
        <v>136</v>
      </c>
      <c r="C51" s="20" t="s">
        <v>31</v>
      </c>
      <c r="D51" s="20" t="s">
        <v>44</v>
      </c>
      <c r="F51" s="20"/>
      <c r="G51" s="94">
        <f>G52</f>
        <v>0</v>
      </c>
      <c r="H51" s="94">
        <f aca="true" t="shared" si="2" ref="H51:I53">H52</f>
        <v>0</v>
      </c>
      <c r="I51" s="108">
        <f t="shared" si="2"/>
        <v>0</v>
      </c>
    </row>
    <row r="52" spans="1:9" s="1" customFormat="1" ht="42" customHeight="1">
      <c r="A52" s="17" t="s">
        <v>385</v>
      </c>
      <c r="B52" s="20" t="s">
        <v>136</v>
      </c>
      <c r="C52" s="20" t="s">
        <v>31</v>
      </c>
      <c r="D52" s="20" t="s">
        <v>44</v>
      </c>
      <c r="E52" s="20" t="s">
        <v>139</v>
      </c>
      <c r="F52" s="20"/>
      <c r="G52" s="94">
        <f>G53</f>
        <v>0</v>
      </c>
      <c r="H52" s="94">
        <f t="shared" si="2"/>
        <v>0</v>
      </c>
      <c r="I52" s="108">
        <f t="shared" si="2"/>
        <v>0</v>
      </c>
    </row>
    <row r="53" spans="1:9" s="1" customFormat="1" ht="30" customHeight="1">
      <c r="A53" s="17" t="s">
        <v>394</v>
      </c>
      <c r="B53" s="20" t="s">
        <v>136</v>
      </c>
      <c r="C53" s="20" t="s">
        <v>31</v>
      </c>
      <c r="D53" s="20" t="s">
        <v>44</v>
      </c>
      <c r="E53" s="20" t="s">
        <v>398</v>
      </c>
      <c r="F53" s="20"/>
      <c r="G53" s="94">
        <f>G54</f>
        <v>0</v>
      </c>
      <c r="H53" s="94">
        <f t="shared" si="2"/>
        <v>0</v>
      </c>
      <c r="I53" s="108">
        <f t="shared" si="2"/>
        <v>0</v>
      </c>
    </row>
    <row r="54" spans="1:9" s="1" customFormat="1" ht="43.5" customHeight="1">
      <c r="A54" s="17" t="s">
        <v>455</v>
      </c>
      <c r="B54" s="20" t="s">
        <v>136</v>
      </c>
      <c r="C54" s="20" t="s">
        <v>31</v>
      </c>
      <c r="D54" s="20" t="s">
        <v>44</v>
      </c>
      <c r="E54" s="20" t="s">
        <v>457</v>
      </c>
      <c r="F54" s="20"/>
      <c r="G54" s="94">
        <f>G55+G56+G57</f>
        <v>0</v>
      </c>
      <c r="H54" s="94">
        <f>H55+H56+H57</f>
        <v>0</v>
      </c>
      <c r="I54" s="108">
        <f>I55+I56+I57</f>
        <v>0</v>
      </c>
    </row>
    <row r="55" spans="1:9" s="1" customFormat="1" ht="55.5" customHeight="1">
      <c r="A55" s="17" t="s">
        <v>456</v>
      </c>
      <c r="B55" s="20" t="s">
        <v>136</v>
      </c>
      <c r="C55" s="20" t="s">
        <v>31</v>
      </c>
      <c r="D55" s="20" t="s">
        <v>44</v>
      </c>
      <c r="E55" s="20" t="s">
        <v>458</v>
      </c>
      <c r="F55" s="20" t="s">
        <v>45</v>
      </c>
      <c r="G55" s="94">
        <v>0</v>
      </c>
      <c r="H55" s="94">
        <v>0</v>
      </c>
      <c r="I55" s="108">
        <v>0</v>
      </c>
    </row>
    <row r="56" spans="1:9" s="1" customFormat="1" ht="48" customHeight="1">
      <c r="A56" s="17" t="s">
        <v>462</v>
      </c>
      <c r="B56" s="20" t="s">
        <v>136</v>
      </c>
      <c r="C56" s="20" t="s">
        <v>31</v>
      </c>
      <c r="D56" s="20" t="s">
        <v>44</v>
      </c>
      <c r="E56" s="20" t="s">
        <v>458</v>
      </c>
      <c r="F56" s="20" t="s">
        <v>54</v>
      </c>
      <c r="G56" s="94">
        <v>0</v>
      </c>
      <c r="H56" s="94">
        <v>0</v>
      </c>
      <c r="I56" s="108">
        <v>0</v>
      </c>
    </row>
    <row r="57" spans="1:9" s="1" customFormat="1" ht="55.5" customHeight="1">
      <c r="A57" s="17" t="s">
        <v>459</v>
      </c>
      <c r="B57" s="20" t="s">
        <v>136</v>
      </c>
      <c r="C57" s="20" t="s">
        <v>31</v>
      </c>
      <c r="D57" s="20" t="s">
        <v>44</v>
      </c>
      <c r="E57" s="20" t="s">
        <v>460</v>
      </c>
      <c r="F57" s="20" t="s">
        <v>54</v>
      </c>
      <c r="G57" s="94">
        <v>0</v>
      </c>
      <c r="H57" s="94">
        <v>0</v>
      </c>
      <c r="I57" s="108">
        <v>0</v>
      </c>
    </row>
    <row r="58" spans="1:9" s="1" customFormat="1" ht="30.75" customHeight="1">
      <c r="A58" s="17" t="s">
        <v>393</v>
      </c>
      <c r="B58" s="20" t="s">
        <v>136</v>
      </c>
      <c r="C58" s="20" t="s">
        <v>31</v>
      </c>
      <c r="D58" s="20" t="s">
        <v>397</v>
      </c>
      <c r="E58" s="20"/>
      <c r="F58" s="20"/>
      <c r="G58" s="94">
        <f>G59</f>
        <v>100</v>
      </c>
      <c r="H58" s="94">
        <f aca="true" t="shared" si="3" ref="H58:I61">H59</f>
        <v>100</v>
      </c>
      <c r="I58" s="108">
        <f t="shared" si="3"/>
        <v>100</v>
      </c>
    </row>
    <row r="59" spans="1:9" s="1" customFormat="1" ht="45.75" customHeight="1">
      <c r="A59" s="17" t="s">
        <v>385</v>
      </c>
      <c r="B59" s="20" t="s">
        <v>136</v>
      </c>
      <c r="C59" s="20" t="s">
        <v>31</v>
      </c>
      <c r="D59" s="20" t="s">
        <v>397</v>
      </c>
      <c r="E59" s="20" t="s">
        <v>139</v>
      </c>
      <c r="F59" s="20"/>
      <c r="G59" s="94">
        <f>G60</f>
        <v>100</v>
      </c>
      <c r="H59" s="94">
        <f t="shared" si="3"/>
        <v>100</v>
      </c>
      <c r="I59" s="108">
        <f t="shared" si="3"/>
        <v>100</v>
      </c>
    </row>
    <row r="60" spans="1:9" s="1" customFormat="1" ht="33" customHeight="1">
      <c r="A60" s="17" t="s">
        <v>394</v>
      </c>
      <c r="B60" s="20" t="s">
        <v>136</v>
      </c>
      <c r="C60" s="20" t="s">
        <v>31</v>
      </c>
      <c r="D60" s="20" t="s">
        <v>397</v>
      </c>
      <c r="E60" s="20" t="s">
        <v>398</v>
      </c>
      <c r="F60" s="20"/>
      <c r="G60" s="94">
        <f>G61</f>
        <v>100</v>
      </c>
      <c r="H60" s="94">
        <f t="shared" si="3"/>
        <v>100</v>
      </c>
      <c r="I60" s="108">
        <f t="shared" si="3"/>
        <v>100</v>
      </c>
    </row>
    <row r="61" spans="1:9" s="1" customFormat="1" ht="35.25" customHeight="1">
      <c r="A61" s="17" t="s">
        <v>395</v>
      </c>
      <c r="B61" s="20" t="s">
        <v>136</v>
      </c>
      <c r="C61" s="20" t="s">
        <v>31</v>
      </c>
      <c r="D61" s="20" t="s">
        <v>397</v>
      </c>
      <c r="E61" s="20" t="s">
        <v>399</v>
      </c>
      <c r="F61" s="20"/>
      <c r="G61" s="94">
        <f>G62</f>
        <v>100</v>
      </c>
      <c r="H61" s="94">
        <f t="shared" si="3"/>
        <v>100</v>
      </c>
      <c r="I61" s="108">
        <f t="shared" si="3"/>
        <v>100</v>
      </c>
    </row>
    <row r="62" spans="1:9" s="1" customFormat="1" ht="46.5" customHeight="1">
      <c r="A62" s="17" t="s">
        <v>396</v>
      </c>
      <c r="B62" s="20" t="s">
        <v>136</v>
      </c>
      <c r="C62" s="20" t="s">
        <v>31</v>
      </c>
      <c r="D62" s="20" t="s">
        <v>397</v>
      </c>
      <c r="E62" s="20" t="s">
        <v>400</v>
      </c>
      <c r="F62" s="20" t="s">
        <v>45</v>
      </c>
      <c r="G62" s="94">
        <v>100</v>
      </c>
      <c r="H62" s="94">
        <v>100</v>
      </c>
      <c r="I62" s="108">
        <v>100</v>
      </c>
    </row>
    <row r="63" spans="1:9" s="1" customFormat="1" ht="33.75" customHeight="1">
      <c r="A63" s="17" t="s">
        <v>16</v>
      </c>
      <c r="B63" s="20" t="s">
        <v>136</v>
      </c>
      <c r="C63" s="20" t="s">
        <v>27</v>
      </c>
      <c r="D63" s="20"/>
      <c r="E63" s="20"/>
      <c r="F63" s="20"/>
      <c r="G63" s="94">
        <f>G64+G69+G76</f>
        <v>95256.6</v>
      </c>
      <c r="H63" s="94">
        <f>H64+H69+H76</f>
        <v>25736.2</v>
      </c>
      <c r="I63" s="108">
        <f>I64+I69+I76</f>
        <v>25410</v>
      </c>
    </row>
    <row r="64" spans="1:9" s="1" customFormat="1" ht="29.25" customHeight="1">
      <c r="A64" s="17" t="s">
        <v>56</v>
      </c>
      <c r="B64" s="20" t="s">
        <v>136</v>
      </c>
      <c r="C64" s="20" t="s">
        <v>27</v>
      </c>
      <c r="D64" s="20" t="s">
        <v>29</v>
      </c>
      <c r="E64" s="20"/>
      <c r="F64" s="20"/>
      <c r="G64" s="94">
        <f>G68</f>
        <v>292</v>
      </c>
      <c r="H64" s="94">
        <f>H68</f>
        <v>292</v>
      </c>
      <c r="I64" s="108">
        <f>I68</f>
        <v>292</v>
      </c>
    </row>
    <row r="65" spans="1:9" s="1" customFormat="1" ht="57.75" customHeight="1">
      <c r="A65" s="17" t="s">
        <v>138</v>
      </c>
      <c r="B65" s="20" t="s">
        <v>136</v>
      </c>
      <c r="C65" s="20" t="s">
        <v>27</v>
      </c>
      <c r="D65" s="20" t="s">
        <v>29</v>
      </c>
      <c r="E65" s="20" t="s">
        <v>139</v>
      </c>
      <c r="F65" s="20"/>
      <c r="G65" s="94">
        <f>G66</f>
        <v>292</v>
      </c>
      <c r="H65" s="94">
        <f aca="true" t="shared" si="4" ref="H65:I67">H66</f>
        <v>292</v>
      </c>
      <c r="I65" s="108">
        <f t="shared" si="4"/>
        <v>292</v>
      </c>
    </row>
    <row r="66" spans="1:9" s="1" customFormat="1" ht="24.75" customHeight="1">
      <c r="A66" s="17" t="s">
        <v>161</v>
      </c>
      <c r="B66" s="20" t="s">
        <v>136</v>
      </c>
      <c r="C66" s="20" t="s">
        <v>27</v>
      </c>
      <c r="D66" s="20" t="s">
        <v>29</v>
      </c>
      <c r="E66" s="20" t="s">
        <v>160</v>
      </c>
      <c r="F66" s="20"/>
      <c r="G66" s="94">
        <f>G67</f>
        <v>292</v>
      </c>
      <c r="H66" s="94">
        <f t="shared" si="4"/>
        <v>292</v>
      </c>
      <c r="I66" s="108">
        <f t="shared" si="4"/>
        <v>292</v>
      </c>
    </row>
    <row r="67" spans="1:9" s="1" customFormat="1" ht="44.25" customHeight="1">
      <c r="A67" s="17" t="s">
        <v>162</v>
      </c>
      <c r="B67" s="20" t="s">
        <v>136</v>
      </c>
      <c r="C67" s="20" t="s">
        <v>27</v>
      </c>
      <c r="D67" s="20" t="s">
        <v>29</v>
      </c>
      <c r="E67" s="20" t="s">
        <v>163</v>
      </c>
      <c r="F67" s="20"/>
      <c r="G67" s="94">
        <f>G68</f>
        <v>292</v>
      </c>
      <c r="H67" s="94">
        <f t="shared" si="4"/>
        <v>292</v>
      </c>
      <c r="I67" s="108">
        <f t="shared" si="4"/>
        <v>292</v>
      </c>
    </row>
    <row r="68" spans="1:9" s="1" customFormat="1" ht="63.75" customHeight="1">
      <c r="A68" s="17" t="s">
        <v>273</v>
      </c>
      <c r="B68" s="20" t="s">
        <v>136</v>
      </c>
      <c r="C68" s="20" t="s">
        <v>27</v>
      </c>
      <c r="D68" s="20" t="s">
        <v>29</v>
      </c>
      <c r="E68" s="20" t="s">
        <v>164</v>
      </c>
      <c r="F68" s="20" t="s">
        <v>45</v>
      </c>
      <c r="G68" s="94">
        <v>292</v>
      </c>
      <c r="H68" s="94">
        <v>292</v>
      </c>
      <c r="I68" s="108">
        <v>292</v>
      </c>
    </row>
    <row r="69" spans="1:9" s="1" customFormat="1" ht="27" customHeight="1">
      <c r="A69" s="17" t="s">
        <v>43</v>
      </c>
      <c r="B69" s="20" t="s">
        <v>136</v>
      </c>
      <c r="C69" s="20" t="s">
        <v>27</v>
      </c>
      <c r="D69" s="20" t="s">
        <v>44</v>
      </c>
      <c r="E69" s="20"/>
      <c r="F69" s="20"/>
      <c r="G69" s="94">
        <f>G70</f>
        <v>22188.9</v>
      </c>
      <c r="H69" s="94">
        <f aca="true" t="shared" si="5" ref="H69:I71">H70</f>
        <v>22525.2</v>
      </c>
      <c r="I69" s="108">
        <f t="shared" si="5"/>
        <v>22699</v>
      </c>
    </row>
    <row r="70" spans="1:9" s="1" customFormat="1" ht="46.5" customHeight="1">
      <c r="A70" s="17" t="s">
        <v>165</v>
      </c>
      <c r="B70" s="20" t="s">
        <v>136</v>
      </c>
      <c r="C70" s="20" t="s">
        <v>27</v>
      </c>
      <c r="D70" s="20" t="s">
        <v>44</v>
      </c>
      <c r="E70" s="20" t="s">
        <v>167</v>
      </c>
      <c r="F70" s="20"/>
      <c r="G70" s="94">
        <f>G71</f>
        <v>22188.9</v>
      </c>
      <c r="H70" s="94">
        <f t="shared" si="5"/>
        <v>22525.2</v>
      </c>
      <c r="I70" s="108">
        <f t="shared" si="5"/>
        <v>22699</v>
      </c>
    </row>
    <row r="71" spans="1:9" s="1" customFormat="1" ht="35.25" customHeight="1">
      <c r="A71" s="17" t="s">
        <v>166</v>
      </c>
      <c r="B71" s="20" t="s">
        <v>136</v>
      </c>
      <c r="C71" s="20" t="s">
        <v>27</v>
      </c>
      <c r="D71" s="20" t="s">
        <v>44</v>
      </c>
      <c r="E71" s="20" t="s">
        <v>168</v>
      </c>
      <c r="F71" s="20"/>
      <c r="G71" s="94">
        <f>G72</f>
        <v>22188.9</v>
      </c>
      <c r="H71" s="94">
        <f t="shared" si="5"/>
        <v>22525.2</v>
      </c>
      <c r="I71" s="108">
        <f t="shared" si="5"/>
        <v>22699</v>
      </c>
    </row>
    <row r="72" spans="1:9" s="1" customFormat="1" ht="35.25" customHeight="1">
      <c r="A72" s="17" t="s">
        <v>169</v>
      </c>
      <c r="B72" s="20" t="s">
        <v>136</v>
      </c>
      <c r="C72" s="20" t="s">
        <v>27</v>
      </c>
      <c r="D72" s="20" t="s">
        <v>44</v>
      </c>
      <c r="E72" s="54" t="s">
        <v>170</v>
      </c>
      <c r="F72" s="20"/>
      <c r="G72" s="94">
        <f>G73+G74+G75</f>
        <v>22188.9</v>
      </c>
      <c r="H72" s="94">
        <f>H73+H74+H75</f>
        <v>22525.2</v>
      </c>
      <c r="I72" s="108">
        <f>I73+I74+I75</f>
        <v>22699</v>
      </c>
    </row>
    <row r="73" spans="1:9" s="1" customFormat="1" ht="45" customHeight="1">
      <c r="A73" s="17" t="s">
        <v>475</v>
      </c>
      <c r="B73" s="20" t="s">
        <v>136</v>
      </c>
      <c r="C73" s="20" t="s">
        <v>27</v>
      </c>
      <c r="D73" s="20" t="s">
        <v>44</v>
      </c>
      <c r="E73" s="54" t="s">
        <v>476</v>
      </c>
      <c r="F73" s="20" t="s">
        <v>45</v>
      </c>
      <c r="G73" s="94">
        <v>0</v>
      </c>
      <c r="H73" s="94">
        <v>0</v>
      </c>
      <c r="I73" s="108">
        <v>0</v>
      </c>
    </row>
    <row r="74" spans="1:9" s="1" customFormat="1" ht="48" customHeight="1">
      <c r="A74" s="17" t="s">
        <v>464</v>
      </c>
      <c r="B74" s="20" t="s">
        <v>136</v>
      </c>
      <c r="C74" s="20" t="s">
        <v>27</v>
      </c>
      <c r="D74" s="20" t="s">
        <v>44</v>
      </c>
      <c r="E74" s="20" t="s">
        <v>172</v>
      </c>
      <c r="F74" s="20" t="s">
        <v>45</v>
      </c>
      <c r="G74" s="94">
        <v>0</v>
      </c>
      <c r="H74" s="94">
        <v>0</v>
      </c>
      <c r="I74" s="108">
        <v>0</v>
      </c>
    </row>
    <row r="75" spans="1:9" s="1" customFormat="1" ht="45" customHeight="1">
      <c r="A75" s="17" t="s">
        <v>171</v>
      </c>
      <c r="B75" s="20" t="s">
        <v>136</v>
      </c>
      <c r="C75" s="20" t="s">
        <v>27</v>
      </c>
      <c r="D75" s="20" t="s">
        <v>44</v>
      </c>
      <c r="E75" s="20" t="s">
        <v>172</v>
      </c>
      <c r="F75" s="20" t="s">
        <v>48</v>
      </c>
      <c r="G75" s="94">
        <v>22188.9</v>
      </c>
      <c r="H75" s="94">
        <v>22525.2</v>
      </c>
      <c r="I75" s="108">
        <v>22699</v>
      </c>
    </row>
    <row r="76" spans="1:9" s="1" customFormat="1" ht="27.75" customHeight="1">
      <c r="A76" s="17" t="s">
        <v>49</v>
      </c>
      <c r="B76" s="20" t="s">
        <v>136</v>
      </c>
      <c r="C76" s="20" t="s">
        <v>27</v>
      </c>
      <c r="D76" s="20" t="s">
        <v>28</v>
      </c>
      <c r="E76" s="20"/>
      <c r="F76" s="20"/>
      <c r="G76" s="94">
        <f aca="true" t="shared" si="6" ref="G76:I77">G77</f>
        <v>72775.7</v>
      </c>
      <c r="H76" s="94">
        <f t="shared" si="6"/>
        <v>2919</v>
      </c>
      <c r="I76" s="108">
        <f t="shared" si="6"/>
        <v>2419</v>
      </c>
    </row>
    <row r="77" spans="1:9" s="1" customFormat="1" ht="44.25" customHeight="1">
      <c r="A77" s="17" t="s">
        <v>165</v>
      </c>
      <c r="B77" s="20" t="s">
        <v>136</v>
      </c>
      <c r="C77" s="20" t="s">
        <v>27</v>
      </c>
      <c r="D77" s="20" t="s">
        <v>28</v>
      </c>
      <c r="E77" s="20" t="s">
        <v>167</v>
      </c>
      <c r="F77" s="20"/>
      <c r="G77" s="94">
        <f t="shared" si="6"/>
        <v>72775.7</v>
      </c>
      <c r="H77" s="94">
        <f t="shared" si="6"/>
        <v>2919</v>
      </c>
      <c r="I77" s="108">
        <f t="shared" si="6"/>
        <v>2419</v>
      </c>
    </row>
    <row r="78" spans="1:9" s="1" customFormat="1" ht="33.75" customHeight="1">
      <c r="A78" s="17" t="s">
        <v>173</v>
      </c>
      <c r="B78" s="20" t="s">
        <v>136</v>
      </c>
      <c r="C78" s="20" t="s">
        <v>27</v>
      </c>
      <c r="D78" s="20" t="s">
        <v>28</v>
      </c>
      <c r="E78" s="20" t="s">
        <v>174</v>
      </c>
      <c r="F78" s="20"/>
      <c r="G78" s="94">
        <f>G79+G82+G84+G86</f>
        <v>72775.7</v>
      </c>
      <c r="H78" s="94">
        <f>H79+H82+H84+H86</f>
        <v>2919</v>
      </c>
      <c r="I78" s="108">
        <f>I79+I82+I84+I86</f>
        <v>2419</v>
      </c>
    </row>
    <row r="79" spans="1:9" s="1" customFormat="1" ht="78" customHeight="1">
      <c r="A79" s="17" t="s">
        <v>421</v>
      </c>
      <c r="B79" s="20" t="s">
        <v>136</v>
      </c>
      <c r="C79" s="20" t="s">
        <v>27</v>
      </c>
      <c r="D79" s="20" t="s">
        <v>28</v>
      </c>
      <c r="E79" s="20" t="s">
        <v>422</v>
      </c>
      <c r="F79" s="20"/>
      <c r="G79" s="94">
        <f>G80+G81</f>
        <v>72456.7</v>
      </c>
      <c r="H79" s="94">
        <f>H80+H81</f>
        <v>2500</v>
      </c>
      <c r="I79" s="108">
        <f>I80+I81</f>
        <v>2000</v>
      </c>
    </row>
    <row r="80" spans="1:9" s="1" customFormat="1" ht="67.5" customHeight="1">
      <c r="A80" s="17" t="s">
        <v>469</v>
      </c>
      <c r="B80" s="20" t="s">
        <v>136</v>
      </c>
      <c r="C80" s="20" t="s">
        <v>27</v>
      </c>
      <c r="D80" s="20" t="s">
        <v>28</v>
      </c>
      <c r="E80" s="20" t="s">
        <v>527</v>
      </c>
      <c r="F80" s="20" t="s">
        <v>46</v>
      </c>
      <c r="G80" s="94">
        <f>42316.4+500</f>
        <v>42816.4</v>
      </c>
      <c r="H80" s="94">
        <v>0</v>
      </c>
      <c r="I80" s="108">
        <v>0</v>
      </c>
    </row>
    <row r="81" spans="1:9" s="1" customFormat="1" ht="42.75" customHeight="1">
      <c r="A81" s="17" t="s">
        <v>423</v>
      </c>
      <c r="B81" s="20" t="s">
        <v>136</v>
      </c>
      <c r="C81" s="20" t="s">
        <v>27</v>
      </c>
      <c r="D81" s="20" t="s">
        <v>28</v>
      </c>
      <c r="E81" s="20" t="s">
        <v>424</v>
      </c>
      <c r="F81" s="20" t="s">
        <v>45</v>
      </c>
      <c r="G81" s="94">
        <f>5640.3+24000</f>
        <v>29640.3</v>
      </c>
      <c r="H81" s="94">
        <v>2500</v>
      </c>
      <c r="I81" s="108">
        <v>2000</v>
      </c>
    </row>
    <row r="82" spans="1:9" s="1" customFormat="1" ht="32.25" customHeight="1">
      <c r="A82" s="17" t="s">
        <v>175</v>
      </c>
      <c r="B82" s="20" t="s">
        <v>136</v>
      </c>
      <c r="C82" s="20" t="s">
        <v>27</v>
      </c>
      <c r="D82" s="20" t="s">
        <v>28</v>
      </c>
      <c r="E82" s="20" t="s">
        <v>176</v>
      </c>
      <c r="F82" s="20"/>
      <c r="G82" s="94">
        <f>G83</f>
        <v>100</v>
      </c>
      <c r="H82" s="94">
        <f>H83</f>
        <v>200</v>
      </c>
      <c r="I82" s="108">
        <f>I83</f>
        <v>200</v>
      </c>
    </row>
    <row r="83" spans="1:9" s="1" customFormat="1" ht="48" customHeight="1">
      <c r="A83" s="17" t="s">
        <v>274</v>
      </c>
      <c r="B83" s="20" t="s">
        <v>136</v>
      </c>
      <c r="C83" s="20" t="s">
        <v>27</v>
      </c>
      <c r="D83" s="20" t="s">
        <v>28</v>
      </c>
      <c r="E83" s="20" t="s">
        <v>177</v>
      </c>
      <c r="F83" s="20" t="s">
        <v>45</v>
      </c>
      <c r="G83" s="94">
        <v>100</v>
      </c>
      <c r="H83" s="94">
        <v>200</v>
      </c>
      <c r="I83" s="108">
        <v>200</v>
      </c>
    </row>
    <row r="84" spans="1:9" s="1" customFormat="1" ht="24.75" customHeight="1">
      <c r="A84" s="17" t="s">
        <v>179</v>
      </c>
      <c r="B84" s="20" t="s">
        <v>136</v>
      </c>
      <c r="C84" s="20" t="s">
        <v>27</v>
      </c>
      <c r="D84" s="20" t="s">
        <v>28</v>
      </c>
      <c r="E84" s="20" t="s">
        <v>178</v>
      </c>
      <c r="F84" s="20"/>
      <c r="G84" s="94">
        <f>G85</f>
        <v>119</v>
      </c>
      <c r="H84" s="94">
        <f>H85</f>
        <v>119</v>
      </c>
      <c r="I84" s="108">
        <f>I85</f>
        <v>119</v>
      </c>
    </row>
    <row r="85" spans="1:9" s="1" customFormat="1" ht="70.5" customHeight="1">
      <c r="A85" s="17" t="s">
        <v>432</v>
      </c>
      <c r="B85" s="20" t="s">
        <v>136</v>
      </c>
      <c r="C85" s="20" t="s">
        <v>27</v>
      </c>
      <c r="D85" s="20" t="s">
        <v>28</v>
      </c>
      <c r="E85" s="20" t="s">
        <v>180</v>
      </c>
      <c r="F85" s="20" t="s">
        <v>35</v>
      </c>
      <c r="G85" s="94">
        <v>119</v>
      </c>
      <c r="H85" s="94">
        <v>119</v>
      </c>
      <c r="I85" s="108">
        <v>119</v>
      </c>
    </row>
    <row r="86" spans="1:9" s="1" customFormat="1" ht="36" customHeight="1">
      <c r="A86" s="17" t="s">
        <v>181</v>
      </c>
      <c r="B86" s="20" t="s">
        <v>136</v>
      </c>
      <c r="C86" s="20" t="s">
        <v>27</v>
      </c>
      <c r="D86" s="20" t="s">
        <v>28</v>
      </c>
      <c r="E86" s="20" t="s">
        <v>182</v>
      </c>
      <c r="F86" s="20"/>
      <c r="G86" s="94">
        <f>G87</f>
        <v>100</v>
      </c>
      <c r="H86" s="94">
        <f>H87</f>
        <v>100</v>
      </c>
      <c r="I86" s="108">
        <f>I87</f>
        <v>100</v>
      </c>
    </row>
    <row r="87" spans="1:9" s="1" customFormat="1" ht="45" customHeight="1">
      <c r="A87" s="17" t="s">
        <v>275</v>
      </c>
      <c r="B87" s="20" t="s">
        <v>136</v>
      </c>
      <c r="C87" s="20" t="s">
        <v>27</v>
      </c>
      <c r="D87" s="20" t="s">
        <v>28</v>
      </c>
      <c r="E87" s="20" t="s">
        <v>183</v>
      </c>
      <c r="F87" s="20" t="s">
        <v>45</v>
      </c>
      <c r="G87" s="94">
        <v>100</v>
      </c>
      <c r="H87" s="94">
        <v>100</v>
      </c>
      <c r="I87" s="108">
        <v>100</v>
      </c>
    </row>
    <row r="88" spans="1:9" s="1" customFormat="1" ht="31.5" customHeight="1">
      <c r="A88" s="17" t="s">
        <v>50</v>
      </c>
      <c r="B88" s="20" t="s">
        <v>136</v>
      </c>
      <c r="C88" s="20" t="s">
        <v>29</v>
      </c>
      <c r="D88" s="20"/>
      <c r="E88" s="20"/>
      <c r="F88" s="20"/>
      <c r="G88" s="94">
        <f>G89+G99+G104+G123</f>
        <v>105624.97050000001</v>
      </c>
      <c r="H88" s="94">
        <f>H89+H99+H104+H123</f>
        <v>25665.25683</v>
      </c>
      <c r="I88" s="108">
        <f>I89+I99+I104+I123</f>
        <v>25777</v>
      </c>
    </row>
    <row r="89" spans="1:9" s="1" customFormat="1" ht="27.75" customHeight="1">
      <c r="A89" s="17" t="s">
        <v>17</v>
      </c>
      <c r="B89" s="20" t="s">
        <v>136</v>
      </c>
      <c r="C89" s="20" t="s">
        <v>29</v>
      </c>
      <c r="D89" s="20" t="s">
        <v>26</v>
      </c>
      <c r="E89" s="20"/>
      <c r="F89" s="20"/>
      <c r="G89" s="94">
        <f aca="true" t="shared" si="7" ref="G89:I90">G90</f>
        <v>16998.252</v>
      </c>
      <c r="H89" s="94">
        <f t="shared" si="7"/>
        <v>53.6</v>
      </c>
      <c r="I89" s="108">
        <f t="shared" si="7"/>
        <v>53.6</v>
      </c>
    </row>
    <row r="90" spans="1:9" s="1" customFormat="1" ht="45.75" customHeight="1">
      <c r="A90" s="17" t="s">
        <v>165</v>
      </c>
      <c r="B90" s="20" t="s">
        <v>136</v>
      </c>
      <c r="C90" s="20" t="s">
        <v>29</v>
      </c>
      <c r="D90" s="20" t="s">
        <v>26</v>
      </c>
      <c r="E90" s="20" t="s">
        <v>167</v>
      </c>
      <c r="F90" s="20"/>
      <c r="G90" s="94">
        <f t="shared" si="7"/>
        <v>16998.252</v>
      </c>
      <c r="H90" s="94">
        <f t="shared" si="7"/>
        <v>53.6</v>
      </c>
      <c r="I90" s="108">
        <f t="shared" si="7"/>
        <v>53.6</v>
      </c>
    </row>
    <row r="91" spans="1:9" s="1" customFormat="1" ht="51.75" customHeight="1">
      <c r="A91" s="17" t="s">
        <v>184</v>
      </c>
      <c r="B91" s="20" t="s">
        <v>136</v>
      </c>
      <c r="C91" s="20" t="s">
        <v>29</v>
      </c>
      <c r="D91" s="20" t="s">
        <v>26</v>
      </c>
      <c r="E91" s="20" t="s">
        <v>185</v>
      </c>
      <c r="F91" s="20"/>
      <c r="G91" s="94">
        <f>G92+G94+G97</f>
        <v>16998.252</v>
      </c>
      <c r="H91" s="94">
        <f>H92+H94+H97</f>
        <v>53.6</v>
      </c>
      <c r="I91" s="108">
        <f>I92+I94+I97</f>
        <v>53.6</v>
      </c>
    </row>
    <row r="92" spans="1:9" s="1" customFormat="1" ht="50.25" customHeight="1">
      <c r="A92" s="17" t="s">
        <v>467</v>
      </c>
      <c r="B92" s="20" t="s">
        <v>136</v>
      </c>
      <c r="C92" s="20" t="s">
        <v>29</v>
      </c>
      <c r="D92" s="20" t="s">
        <v>26</v>
      </c>
      <c r="E92" s="20" t="s">
        <v>187</v>
      </c>
      <c r="F92" s="20"/>
      <c r="G92" s="94">
        <f>G93</f>
        <v>16890.508</v>
      </c>
      <c r="H92" s="94">
        <f>H93</f>
        <v>0</v>
      </c>
      <c r="I92" s="108">
        <f>I93</f>
        <v>0</v>
      </c>
    </row>
    <row r="93" spans="1:9" s="1" customFormat="1" ht="61.5" customHeight="1">
      <c r="A93" s="17" t="s">
        <v>279</v>
      </c>
      <c r="B93" s="20" t="s">
        <v>136</v>
      </c>
      <c r="C93" s="20" t="s">
        <v>29</v>
      </c>
      <c r="D93" s="20" t="s">
        <v>26</v>
      </c>
      <c r="E93" s="20" t="s">
        <v>477</v>
      </c>
      <c r="F93" s="20" t="s">
        <v>46</v>
      </c>
      <c r="G93" s="94">
        <v>16890.508</v>
      </c>
      <c r="H93" s="94">
        <v>0</v>
      </c>
      <c r="I93" s="108">
        <v>0</v>
      </c>
    </row>
    <row r="94" spans="1:9" s="104" customFormat="1" ht="66.75" customHeight="1">
      <c r="A94" s="101" t="s">
        <v>523</v>
      </c>
      <c r="B94" s="102" t="s">
        <v>136</v>
      </c>
      <c r="C94" s="102" t="s">
        <v>29</v>
      </c>
      <c r="D94" s="102" t="s">
        <v>26</v>
      </c>
      <c r="E94" s="102" t="s">
        <v>190</v>
      </c>
      <c r="F94" s="102"/>
      <c r="G94" s="157">
        <f>G96+G95</f>
        <v>54.144</v>
      </c>
      <c r="H94" s="157">
        <f>H96+H95</f>
        <v>0</v>
      </c>
      <c r="I94" s="158">
        <f>I96+I95</f>
        <v>0</v>
      </c>
    </row>
    <row r="95" spans="1:9" s="104" customFormat="1" ht="39" customHeight="1">
      <c r="A95" s="101" t="s">
        <v>524</v>
      </c>
      <c r="B95" s="102" t="s">
        <v>136</v>
      </c>
      <c r="C95" s="102" t="s">
        <v>29</v>
      </c>
      <c r="D95" s="102" t="s">
        <v>26</v>
      </c>
      <c r="E95" s="102" t="s">
        <v>191</v>
      </c>
      <c r="F95" s="102" t="s">
        <v>45</v>
      </c>
      <c r="G95" s="157">
        <v>54.144</v>
      </c>
      <c r="H95" s="157">
        <v>0</v>
      </c>
      <c r="I95" s="158">
        <v>0</v>
      </c>
    </row>
    <row r="96" spans="1:9" s="1" customFormat="1" ht="36.75" customHeight="1" hidden="1">
      <c r="A96" s="17" t="s">
        <v>278</v>
      </c>
      <c r="B96" s="20" t="s">
        <v>136</v>
      </c>
      <c r="C96" s="20" t="s">
        <v>29</v>
      </c>
      <c r="D96" s="20" t="s">
        <v>26</v>
      </c>
      <c r="E96" s="20" t="s">
        <v>194</v>
      </c>
      <c r="F96" s="20" t="s">
        <v>46</v>
      </c>
      <c r="G96" s="94">
        <v>0</v>
      </c>
      <c r="H96" s="94">
        <v>0</v>
      </c>
      <c r="I96" s="108">
        <v>0</v>
      </c>
    </row>
    <row r="97" spans="1:9" s="1" customFormat="1" ht="49.5" customHeight="1">
      <c r="A97" s="17" t="s">
        <v>195</v>
      </c>
      <c r="B97" s="20" t="s">
        <v>136</v>
      </c>
      <c r="C97" s="20" t="s">
        <v>29</v>
      </c>
      <c r="D97" s="20" t="s">
        <v>26</v>
      </c>
      <c r="E97" s="20" t="s">
        <v>196</v>
      </c>
      <c r="F97" s="20"/>
      <c r="G97" s="94">
        <f>G98</f>
        <v>53.6</v>
      </c>
      <c r="H97" s="94">
        <f>H98</f>
        <v>53.6</v>
      </c>
      <c r="I97" s="108">
        <f>I98</f>
        <v>53.6</v>
      </c>
    </row>
    <row r="98" spans="1:9" s="1" customFormat="1" ht="60" customHeight="1">
      <c r="A98" s="17" t="s">
        <v>401</v>
      </c>
      <c r="B98" s="20" t="s">
        <v>136</v>
      </c>
      <c r="C98" s="20" t="s">
        <v>29</v>
      </c>
      <c r="D98" s="20" t="s">
        <v>26</v>
      </c>
      <c r="E98" s="20" t="s">
        <v>198</v>
      </c>
      <c r="F98" s="20" t="s">
        <v>45</v>
      </c>
      <c r="G98" s="94">
        <v>53.6</v>
      </c>
      <c r="H98" s="94">
        <v>53.6</v>
      </c>
      <c r="I98" s="108">
        <v>53.6</v>
      </c>
    </row>
    <row r="99" spans="1:9" s="1" customFormat="1" ht="24.75" customHeight="1">
      <c r="A99" s="17" t="s">
        <v>18</v>
      </c>
      <c r="B99" s="20" t="s">
        <v>136</v>
      </c>
      <c r="C99" s="20" t="s">
        <v>29</v>
      </c>
      <c r="D99" s="20" t="s">
        <v>30</v>
      </c>
      <c r="E99" s="20"/>
      <c r="F99" s="20"/>
      <c r="G99" s="94">
        <f>G100</f>
        <v>2789.68231</v>
      </c>
      <c r="H99" s="94">
        <f aca="true" t="shared" si="8" ref="H99:I102">H100</f>
        <v>2100</v>
      </c>
      <c r="I99" s="108">
        <f t="shared" si="8"/>
        <v>2100</v>
      </c>
    </row>
    <row r="100" spans="1:9" s="1" customFormat="1" ht="47.25" customHeight="1">
      <c r="A100" s="17" t="s">
        <v>165</v>
      </c>
      <c r="B100" s="20" t="s">
        <v>136</v>
      </c>
      <c r="C100" s="20" t="s">
        <v>29</v>
      </c>
      <c r="D100" s="20" t="s">
        <v>30</v>
      </c>
      <c r="E100" s="20" t="s">
        <v>167</v>
      </c>
      <c r="F100" s="20"/>
      <c r="G100" s="94">
        <f>G101</f>
        <v>2789.68231</v>
      </c>
      <c r="H100" s="94">
        <f t="shared" si="8"/>
        <v>2100</v>
      </c>
      <c r="I100" s="108">
        <f t="shared" si="8"/>
        <v>2100</v>
      </c>
    </row>
    <row r="101" spans="1:9" s="1" customFormat="1" ht="45.75" customHeight="1">
      <c r="A101" s="17" t="s">
        <v>184</v>
      </c>
      <c r="B101" s="20" t="s">
        <v>136</v>
      </c>
      <c r="C101" s="20" t="s">
        <v>29</v>
      </c>
      <c r="D101" s="20" t="s">
        <v>30</v>
      </c>
      <c r="E101" s="20" t="s">
        <v>185</v>
      </c>
      <c r="F101" s="20"/>
      <c r="G101" s="94">
        <f>G102</f>
        <v>2789.68231</v>
      </c>
      <c r="H101" s="94">
        <f t="shared" si="8"/>
        <v>2100</v>
      </c>
      <c r="I101" s="108">
        <f t="shared" si="8"/>
        <v>2100</v>
      </c>
    </row>
    <row r="102" spans="1:9" s="1" customFormat="1" ht="79.5" customHeight="1">
      <c r="A102" s="17" t="s">
        <v>189</v>
      </c>
      <c r="B102" s="20" t="s">
        <v>136</v>
      </c>
      <c r="C102" s="20" t="s">
        <v>29</v>
      </c>
      <c r="D102" s="20" t="s">
        <v>30</v>
      </c>
      <c r="E102" s="20" t="s">
        <v>190</v>
      </c>
      <c r="F102" s="20"/>
      <c r="G102" s="94">
        <f>G103</f>
        <v>2789.68231</v>
      </c>
      <c r="H102" s="94">
        <f t="shared" si="8"/>
        <v>2100</v>
      </c>
      <c r="I102" s="108">
        <f t="shared" si="8"/>
        <v>2100</v>
      </c>
    </row>
    <row r="103" spans="1:9" s="1" customFormat="1" ht="54" customHeight="1">
      <c r="A103" s="7" t="s">
        <v>272</v>
      </c>
      <c r="B103" s="20" t="s">
        <v>136</v>
      </c>
      <c r="C103" s="20" t="s">
        <v>29</v>
      </c>
      <c r="D103" s="20" t="s">
        <v>30</v>
      </c>
      <c r="E103" s="20" t="s">
        <v>191</v>
      </c>
      <c r="F103" s="20" t="s">
        <v>45</v>
      </c>
      <c r="G103" s="94">
        <f>1957.40709+482.27522+350</f>
        <v>2789.68231</v>
      </c>
      <c r="H103" s="94">
        <v>2100</v>
      </c>
      <c r="I103" s="108">
        <v>2100</v>
      </c>
    </row>
    <row r="104" spans="1:9" s="1" customFormat="1" ht="18.75" customHeight="1">
      <c r="A104" s="7" t="s">
        <v>19</v>
      </c>
      <c r="B104" s="20" t="s">
        <v>136</v>
      </c>
      <c r="C104" s="20" t="s">
        <v>29</v>
      </c>
      <c r="D104" s="20" t="s">
        <v>31</v>
      </c>
      <c r="E104" s="20"/>
      <c r="F104" s="20"/>
      <c r="G104" s="94">
        <f>G108+G110+G112+G114+G115+G118+G119+G122</f>
        <v>58252.757820000006</v>
      </c>
      <c r="H104" s="94">
        <f>H108+H110+H112+H114+H115+H118+H119+H122</f>
        <v>22823.4</v>
      </c>
      <c r="I104" s="108">
        <f>I108+I110+I112+I114+I115+I118+I119+I122</f>
        <v>22823.4</v>
      </c>
    </row>
    <row r="105" spans="1:11" s="1" customFormat="1" ht="45" customHeight="1">
      <c r="A105" s="7" t="s">
        <v>165</v>
      </c>
      <c r="B105" s="20" t="s">
        <v>136</v>
      </c>
      <c r="C105" s="20" t="s">
        <v>29</v>
      </c>
      <c r="D105" s="20" t="s">
        <v>31</v>
      </c>
      <c r="E105" s="20" t="s">
        <v>167</v>
      </c>
      <c r="F105" s="20"/>
      <c r="G105" s="94">
        <f>G106+G116+G120</f>
        <v>58252.757820000006</v>
      </c>
      <c r="H105" s="94">
        <f>H106+H116+H120</f>
        <v>22823.4</v>
      </c>
      <c r="I105" s="108">
        <f>I106+I116+I120</f>
        <v>22823.4</v>
      </c>
      <c r="K105" s="132"/>
    </row>
    <row r="106" spans="1:9" s="1" customFormat="1" ht="45.75" customHeight="1">
      <c r="A106" s="7" t="s">
        <v>184</v>
      </c>
      <c r="B106" s="20" t="s">
        <v>136</v>
      </c>
      <c r="C106" s="20" t="s">
        <v>29</v>
      </c>
      <c r="D106" s="20" t="s">
        <v>31</v>
      </c>
      <c r="E106" s="20" t="s">
        <v>185</v>
      </c>
      <c r="F106" s="20"/>
      <c r="G106" s="94">
        <f>G107+G109+G111+G113</f>
        <v>37813.8625</v>
      </c>
      <c r="H106" s="94">
        <f>H107+H109+H111+H113</f>
        <v>300</v>
      </c>
      <c r="I106" s="108">
        <f>I107+I109+I111+I113</f>
        <v>300</v>
      </c>
    </row>
    <row r="107" spans="1:9" s="104" customFormat="1" ht="69.75" customHeight="1">
      <c r="A107" s="105" t="s">
        <v>518</v>
      </c>
      <c r="B107" s="102" t="s">
        <v>136</v>
      </c>
      <c r="C107" s="102" t="s">
        <v>29</v>
      </c>
      <c r="D107" s="102" t="s">
        <v>31</v>
      </c>
      <c r="E107" s="102" t="s">
        <v>190</v>
      </c>
      <c r="F107" s="102"/>
      <c r="G107" s="157">
        <f>G108</f>
        <v>2500</v>
      </c>
      <c r="H107" s="157">
        <f>H108</f>
        <v>0</v>
      </c>
      <c r="I107" s="158">
        <f>I108</f>
        <v>0</v>
      </c>
    </row>
    <row r="108" spans="1:9" s="104" customFormat="1" ht="45.75" customHeight="1">
      <c r="A108" s="105" t="s">
        <v>272</v>
      </c>
      <c r="B108" s="102" t="s">
        <v>136</v>
      </c>
      <c r="C108" s="102" t="s">
        <v>29</v>
      </c>
      <c r="D108" s="102" t="s">
        <v>31</v>
      </c>
      <c r="E108" s="102" t="s">
        <v>191</v>
      </c>
      <c r="F108" s="102" t="s">
        <v>45</v>
      </c>
      <c r="G108" s="157">
        <v>2500</v>
      </c>
      <c r="H108" s="157">
        <v>0</v>
      </c>
      <c r="I108" s="158">
        <v>0</v>
      </c>
    </row>
    <row r="109" spans="1:9" s="1" customFormat="1" ht="35.25" customHeight="1">
      <c r="A109" s="7" t="s">
        <v>199</v>
      </c>
      <c r="B109" s="20" t="s">
        <v>136</v>
      </c>
      <c r="C109" s="20" t="s">
        <v>29</v>
      </c>
      <c r="D109" s="20" t="s">
        <v>31</v>
      </c>
      <c r="E109" s="20" t="s">
        <v>200</v>
      </c>
      <c r="F109" s="20"/>
      <c r="G109" s="94">
        <f>G110</f>
        <v>100</v>
      </c>
      <c r="H109" s="94">
        <f>H110</f>
        <v>0</v>
      </c>
      <c r="I109" s="108">
        <f>I110</f>
        <v>0</v>
      </c>
    </row>
    <row r="110" spans="1:9" s="1" customFormat="1" ht="48" customHeight="1">
      <c r="A110" s="7" t="s">
        <v>276</v>
      </c>
      <c r="B110" s="20" t="s">
        <v>136</v>
      </c>
      <c r="C110" s="20" t="s">
        <v>29</v>
      </c>
      <c r="D110" s="20" t="s">
        <v>31</v>
      </c>
      <c r="E110" s="20" t="s">
        <v>201</v>
      </c>
      <c r="F110" s="20" t="s">
        <v>45</v>
      </c>
      <c r="G110" s="94">
        <v>100</v>
      </c>
      <c r="H110" s="94">
        <v>0</v>
      </c>
      <c r="I110" s="108">
        <v>0</v>
      </c>
    </row>
    <row r="111" spans="1:9" s="104" customFormat="1" ht="48" customHeight="1">
      <c r="A111" s="105" t="s">
        <v>521</v>
      </c>
      <c r="B111" s="102" t="s">
        <v>136</v>
      </c>
      <c r="C111" s="102" t="s">
        <v>29</v>
      </c>
      <c r="D111" s="102" t="s">
        <v>31</v>
      </c>
      <c r="E111" s="102" t="s">
        <v>522</v>
      </c>
      <c r="F111" s="102"/>
      <c r="G111" s="157">
        <f>G112</f>
        <v>33100</v>
      </c>
      <c r="H111" s="157">
        <f>H112</f>
        <v>100</v>
      </c>
      <c r="I111" s="158">
        <f>I112</f>
        <v>100</v>
      </c>
    </row>
    <row r="112" spans="1:9" s="104" customFormat="1" ht="46.5" customHeight="1">
      <c r="A112" s="105" t="s">
        <v>526</v>
      </c>
      <c r="B112" s="102" t="s">
        <v>136</v>
      </c>
      <c r="C112" s="102" t="s">
        <v>29</v>
      </c>
      <c r="D112" s="102" t="s">
        <v>31</v>
      </c>
      <c r="E112" s="102" t="s">
        <v>520</v>
      </c>
      <c r="F112" s="102" t="s">
        <v>45</v>
      </c>
      <c r="G112" s="157">
        <v>33100</v>
      </c>
      <c r="H112" s="157">
        <v>100</v>
      </c>
      <c r="I112" s="158">
        <v>100</v>
      </c>
    </row>
    <row r="113" spans="1:9" s="104" customFormat="1" ht="41.25" customHeight="1">
      <c r="A113" s="105" t="s">
        <v>416</v>
      </c>
      <c r="B113" s="102" t="s">
        <v>136</v>
      </c>
      <c r="C113" s="102" t="s">
        <v>29</v>
      </c>
      <c r="D113" s="102" t="s">
        <v>31</v>
      </c>
      <c r="E113" s="102" t="s">
        <v>417</v>
      </c>
      <c r="F113" s="102"/>
      <c r="G113" s="157">
        <f>G114+G115</f>
        <v>2113.8625</v>
      </c>
      <c r="H113" s="157">
        <f>H114+H115</f>
        <v>200</v>
      </c>
      <c r="I113" s="158">
        <f>I114+I115</f>
        <v>200</v>
      </c>
    </row>
    <row r="114" spans="1:9" s="1" customFormat="1" ht="45" customHeight="1">
      <c r="A114" s="7" t="s">
        <v>276</v>
      </c>
      <c r="B114" s="20" t="s">
        <v>136</v>
      </c>
      <c r="C114" s="20" t="s">
        <v>29</v>
      </c>
      <c r="D114" s="20" t="s">
        <v>31</v>
      </c>
      <c r="E114" s="20" t="s">
        <v>471</v>
      </c>
      <c r="F114" s="20" t="s">
        <v>45</v>
      </c>
      <c r="G114" s="94">
        <v>0</v>
      </c>
      <c r="H114" s="94">
        <v>200</v>
      </c>
      <c r="I114" s="108">
        <v>200</v>
      </c>
    </row>
    <row r="115" spans="1:9" s="1" customFormat="1" ht="46.5" customHeight="1">
      <c r="A115" s="7" t="s">
        <v>419</v>
      </c>
      <c r="B115" s="20" t="s">
        <v>136</v>
      </c>
      <c r="C115" s="20" t="s">
        <v>29</v>
      </c>
      <c r="D115" s="20" t="s">
        <v>31</v>
      </c>
      <c r="E115" s="20" t="s">
        <v>420</v>
      </c>
      <c r="F115" s="20" t="s">
        <v>45</v>
      </c>
      <c r="G115" s="94">
        <v>2113.8625</v>
      </c>
      <c r="H115" s="94">
        <v>0</v>
      </c>
      <c r="I115" s="108">
        <v>0</v>
      </c>
    </row>
    <row r="116" spans="1:9" s="1" customFormat="1" ht="33.75" customHeight="1">
      <c r="A116" s="7" t="s">
        <v>203</v>
      </c>
      <c r="B116" s="20" t="s">
        <v>136</v>
      </c>
      <c r="C116" s="20" t="s">
        <v>29</v>
      </c>
      <c r="D116" s="20" t="s">
        <v>31</v>
      </c>
      <c r="E116" s="20" t="s">
        <v>204</v>
      </c>
      <c r="F116" s="20"/>
      <c r="G116" s="94">
        <f>G117</f>
        <v>5638.8953200000005</v>
      </c>
      <c r="H116" s="94">
        <f>H117</f>
        <v>7723.4</v>
      </c>
      <c r="I116" s="108">
        <f>I117</f>
        <v>7723.4</v>
      </c>
    </row>
    <row r="117" spans="1:9" s="1" customFormat="1" ht="48" customHeight="1">
      <c r="A117" s="7" t="s">
        <v>202</v>
      </c>
      <c r="B117" s="20" t="s">
        <v>136</v>
      </c>
      <c r="C117" s="20" t="s">
        <v>29</v>
      </c>
      <c r="D117" s="20" t="s">
        <v>31</v>
      </c>
      <c r="E117" s="20" t="s">
        <v>206</v>
      </c>
      <c r="F117" s="20"/>
      <c r="G117" s="94">
        <f>G119+G118</f>
        <v>5638.8953200000005</v>
      </c>
      <c r="H117" s="94">
        <f>H119+H118</f>
        <v>7723.4</v>
      </c>
      <c r="I117" s="108">
        <f>I119+I118</f>
        <v>7723.4</v>
      </c>
    </row>
    <row r="118" spans="1:9" s="1" customFormat="1" ht="48" customHeight="1">
      <c r="A118" s="7" t="s">
        <v>473</v>
      </c>
      <c r="B118" s="20" t="s">
        <v>136</v>
      </c>
      <c r="C118" s="20" t="s">
        <v>29</v>
      </c>
      <c r="D118" s="20" t="s">
        <v>31</v>
      </c>
      <c r="E118" s="20" t="s">
        <v>474</v>
      </c>
      <c r="F118" s="20" t="s">
        <v>45</v>
      </c>
      <c r="G118" s="94">
        <v>0</v>
      </c>
      <c r="H118" s="94">
        <v>0</v>
      </c>
      <c r="I118" s="108">
        <v>0</v>
      </c>
    </row>
    <row r="119" spans="1:9" s="1" customFormat="1" ht="45.75" customHeight="1">
      <c r="A119" s="7" t="s">
        <v>282</v>
      </c>
      <c r="B119" s="20" t="s">
        <v>136</v>
      </c>
      <c r="C119" s="20" t="s">
        <v>29</v>
      </c>
      <c r="D119" s="20" t="s">
        <v>31</v>
      </c>
      <c r="E119" s="20" t="s">
        <v>205</v>
      </c>
      <c r="F119" s="20" t="s">
        <v>45</v>
      </c>
      <c r="G119" s="94">
        <f>6354.74891-27.5-482.27522-80.61572-125.46265</f>
        <v>5638.8953200000005</v>
      </c>
      <c r="H119" s="94">
        <v>7723.4</v>
      </c>
      <c r="I119" s="108">
        <v>7723.4</v>
      </c>
    </row>
    <row r="120" spans="1:9" s="1" customFormat="1" ht="32.25" customHeight="1">
      <c r="A120" s="7" t="s">
        <v>207</v>
      </c>
      <c r="B120" s="20" t="s">
        <v>136</v>
      </c>
      <c r="C120" s="20" t="s">
        <v>29</v>
      </c>
      <c r="D120" s="20" t="s">
        <v>31</v>
      </c>
      <c r="E120" s="20" t="s">
        <v>208</v>
      </c>
      <c r="F120" s="20"/>
      <c r="G120" s="94">
        <f aca="true" t="shared" si="9" ref="G120:I121">G121</f>
        <v>14800</v>
      </c>
      <c r="H120" s="94">
        <f t="shared" si="9"/>
        <v>14800</v>
      </c>
      <c r="I120" s="108">
        <f t="shared" si="9"/>
        <v>14800</v>
      </c>
    </row>
    <row r="121" spans="1:9" s="1" customFormat="1" ht="76.5" customHeight="1">
      <c r="A121" s="7" t="s">
        <v>155</v>
      </c>
      <c r="B121" s="20" t="s">
        <v>136</v>
      </c>
      <c r="C121" s="20" t="s">
        <v>29</v>
      </c>
      <c r="D121" s="20" t="s">
        <v>31</v>
      </c>
      <c r="E121" s="20" t="s">
        <v>209</v>
      </c>
      <c r="F121" s="20"/>
      <c r="G121" s="94">
        <f>G122</f>
        <v>14800</v>
      </c>
      <c r="H121" s="94">
        <f t="shared" si="9"/>
        <v>14800</v>
      </c>
      <c r="I121" s="108">
        <f t="shared" si="9"/>
        <v>14800</v>
      </c>
    </row>
    <row r="122" spans="1:9" s="1" customFormat="1" ht="30.75" customHeight="1">
      <c r="A122" s="7" t="s">
        <v>210</v>
      </c>
      <c r="B122" s="20" t="s">
        <v>136</v>
      </c>
      <c r="C122" s="20" t="s">
        <v>29</v>
      </c>
      <c r="D122" s="20" t="s">
        <v>31</v>
      </c>
      <c r="E122" s="20" t="s">
        <v>211</v>
      </c>
      <c r="F122" s="20" t="s">
        <v>48</v>
      </c>
      <c r="G122" s="94">
        <v>14800</v>
      </c>
      <c r="H122" s="94">
        <v>14800</v>
      </c>
      <c r="I122" s="108">
        <v>14800</v>
      </c>
    </row>
    <row r="123" spans="1:9" s="1" customFormat="1" ht="32.25" customHeight="1">
      <c r="A123" s="7" t="s">
        <v>51</v>
      </c>
      <c r="B123" s="20" t="s">
        <v>136</v>
      </c>
      <c r="C123" s="20" t="s">
        <v>29</v>
      </c>
      <c r="D123" s="20" t="s">
        <v>29</v>
      </c>
      <c r="E123" s="20"/>
      <c r="F123" s="20"/>
      <c r="G123" s="94">
        <f>G124</f>
        <v>27584.27837</v>
      </c>
      <c r="H123" s="94">
        <f aca="true" t="shared" si="10" ref="H123:I125">H124</f>
        <v>688.25683</v>
      </c>
      <c r="I123" s="108">
        <f t="shared" si="10"/>
        <v>800</v>
      </c>
    </row>
    <row r="124" spans="1:9" s="1" customFormat="1" ht="50.25" customHeight="1">
      <c r="A124" s="7" t="s">
        <v>165</v>
      </c>
      <c r="B124" s="20" t="s">
        <v>136</v>
      </c>
      <c r="C124" s="20" t="s">
        <v>29</v>
      </c>
      <c r="D124" s="20" t="s">
        <v>29</v>
      </c>
      <c r="E124" s="20" t="s">
        <v>167</v>
      </c>
      <c r="F124" s="20"/>
      <c r="G124" s="94">
        <f>G125</f>
        <v>27584.27837</v>
      </c>
      <c r="H124" s="94">
        <f t="shared" si="10"/>
        <v>688.25683</v>
      </c>
      <c r="I124" s="108">
        <f t="shared" si="10"/>
        <v>800</v>
      </c>
    </row>
    <row r="125" spans="1:9" s="1" customFormat="1" ht="52.5" customHeight="1">
      <c r="A125" s="7" t="s">
        <v>184</v>
      </c>
      <c r="B125" s="20" t="s">
        <v>136</v>
      </c>
      <c r="C125" s="20" t="s">
        <v>29</v>
      </c>
      <c r="D125" s="20" t="s">
        <v>29</v>
      </c>
      <c r="E125" s="20" t="s">
        <v>185</v>
      </c>
      <c r="F125" s="20"/>
      <c r="G125" s="94">
        <f>G126</f>
        <v>27584.27837</v>
      </c>
      <c r="H125" s="94">
        <f t="shared" si="10"/>
        <v>688.25683</v>
      </c>
      <c r="I125" s="108">
        <f t="shared" si="10"/>
        <v>800</v>
      </c>
    </row>
    <row r="126" spans="1:9" s="1" customFormat="1" ht="48" customHeight="1">
      <c r="A126" s="7" t="s">
        <v>212</v>
      </c>
      <c r="B126" s="20" t="s">
        <v>136</v>
      </c>
      <c r="C126" s="20" t="s">
        <v>29</v>
      </c>
      <c r="D126" s="20" t="s">
        <v>29</v>
      </c>
      <c r="E126" s="20" t="s">
        <v>213</v>
      </c>
      <c r="F126" s="20"/>
      <c r="G126" s="94">
        <f>G127+G128+G129+G130+G131</f>
        <v>27584.27837</v>
      </c>
      <c r="H126" s="94">
        <f>H127+H128+H129+H130+H131</f>
        <v>688.25683</v>
      </c>
      <c r="I126" s="108">
        <f>I127+I128+I129+I130+I131</f>
        <v>800</v>
      </c>
    </row>
    <row r="127" spans="1:9" s="1" customFormat="1" ht="70.5" customHeight="1">
      <c r="A127" s="7" t="s">
        <v>277</v>
      </c>
      <c r="B127" s="20" t="s">
        <v>136</v>
      </c>
      <c r="C127" s="20" t="s">
        <v>29</v>
      </c>
      <c r="D127" s="20" t="s">
        <v>29</v>
      </c>
      <c r="E127" s="20" t="s">
        <v>214</v>
      </c>
      <c r="F127" s="20" t="s">
        <v>46</v>
      </c>
      <c r="G127" s="94">
        <f>3300+80.61572+125.46265</f>
        <v>3506.0783699999997</v>
      </c>
      <c r="H127" s="94">
        <f>800-111.74317</f>
        <v>688.25683</v>
      </c>
      <c r="I127" s="108">
        <v>800</v>
      </c>
    </row>
    <row r="128" spans="1:9" s="1" customFormat="1" ht="47.25" customHeight="1">
      <c r="A128" s="7" t="s">
        <v>466</v>
      </c>
      <c r="B128" s="20" t="s">
        <v>136</v>
      </c>
      <c r="C128" s="20" t="s">
        <v>29</v>
      </c>
      <c r="D128" s="20" t="s">
        <v>29</v>
      </c>
      <c r="E128" s="20" t="s">
        <v>437</v>
      </c>
      <c r="F128" s="20" t="s">
        <v>45</v>
      </c>
      <c r="G128" s="94">
        <v>0</v>
      </c>
      <c r="H128" s="94">
        <v>0</v>
      </c>
      <c r="I128" s="108">
        <v>0</v>
      </c>
    </row>
    <row r="129" spans="1:9" s="1" customFormat="1" ht="38.25" customHeight="1">
      <c r="A129" s="7" t="s">
        <v>436</v>
      </c>
      <c r="B129" s="20" t="s">
        <v>136</v>
      </c>
      <c r="C129" s="20" t="s">
        <v>29</v>
      </c>
      <c r="D129" s="20" t="s">
        <v>29</v>
      </c>
      <c r="E129" s="20" t="s">
        <v>437</v>
      </c>
      <c r="F129" s="20" t="s">
        <v>46</v>
      </c>
      <c r="G129" s="94">
        <v>0</v>
      </c>
      <c r="H129" s="94">
        <v>0</v>
      </c>
      <c r="I129" s="108">
        <v>0</v>
      </c>
    </row>
    <row r="130" spans="1:9" s="1" customFormat="1" ht="66" customHeight="1">
      <c r="A130" s="7" t="s">
        <v>463</v>
      </c>
      <c r="B130" s="20" t="s">
        <v>136</v>
      </c>
      <c r="C130" s="20" t="s">
        <v>29</v>
      </c>
      <c r="D130" s="20" t="s">
        <v>29</v>
      </c>
      <c r="E130" s="20" t="s">
        <v>437</v>
      </c>
      <c r="F130" s="20" t="s">
        <v>35</v>
      </c>
      <c r="G130" s="94">
        <v>0</v>
      </c>
      <c r="H130" s="94">
        <v>0</v>
      </c>
      <c r="I130" s="108">
        <v>0</v>
      </c>
    </row>
    <row r="131" spans="1:9" s="1" customFormat="1" ht="66" customHeight="1">
      <c r="A131" s="7" t="s">
        <v>469</v>
      </c>
      <c r="B131" s="20" t="s">
        <v>136</v>
      </c>
      <c r="C131" s="20" t="s">
        <v>29</v>
      </c>
      <c r="D131" s="20" t="s">
        <v>29</v>
      </c>
      <c r="E131" s="20" t="s">
        <v>470</v>
      </c>
      <c r="F131" s="20" t="s">
        <v>46</v>
      </c>
      <c r="G131" s="94">
        <f>23978.2+100</f>
        <v>24078.2</v>
      </c>
      <c r="H131" s="94">
        <v>0</v>
      </c>
      <c r="I131" s="108">
        <v>0</v>
      </c>
    </row>
    <row r="132" spans="1:9" s="1" customFormat="1" ht="18.75" customHeight="1">
      <c r="A132" s="7" t="s">
        <v>67</v>
      </c>
      <c r="B132" s="20" t="s">
        <v>136</v>
      </c>
      <c r="C132" s="20" t="s">
        <v>53</v>
      </c>
      <c r="D132" s="20"/>
      <c r="E132" s="20"/>
      <c r="F132" s="20"/>
      <c r="G132" s="94">
        <f>G133+G138</f>
        <v>4884.1</v>
      </c>
      <c r="H132" s="94">
        <f>H133+H138</f>
        <v>4261.4</v>
      </c>
      <c r="I132" s="108">
        <f>I133+I138</f>
        <v>4272</v>
      </c>
    </row>
    <row r="133" spans="1:9" s="1" customFormat="1" ht="24.75" customHeight="1">
      <c r="A133" s="7" t="s">
        <v>52</v>
      </c>
      <c r="B133" s="20" t="s">
        <v>136</v>
      </c>
      <c r="C133" s="20" t="s">
        <v>53</v>
      </c>
      <c r="D133" s="20" t="s">
        <v>26</v>
      </c>
      <c r="E133" s="20"/>
      <c r="F133" s="20"/>
      <c r="G133" s="94">
        <f>G134</f>
        <v>4884.1</v>
      </c>
      <c r="H133" s="94">
        <f aca="true" t="shared" si="11" ref="H133:I136">H134</f>
        <v>4261.4</v>
      </c>
      <c r="I133" s="108">
        <f t="shared" si="11"/>
        <v>4272</v>
      </c>
    </row>
    <row r="134" spans="1:9" s="1" customFormat="1" ht="57" customHeight="1">
      <c r="A134" s="7" t="s">
        <v>215</v>
      </c>
      <c r="B134" s="20" t="s">
        <v>136</v>
      </c>
      <c r="C134" s="20" t="s">
        <v>53</v>
      </c>
      <c r="D134" s="20" t="s">
        <v>26</v>
      </c>
      <c r="E134" s="20" t="s">
        <v>139</v>
      </c>
      <c r="F134" s="20"/>
      <c r="G134" s="94">
        <f>G135</f>
        <v>4884.1</v>
      </c>
      <c r="H134" s="94">
        <f t="shared" si="11"/>
        <v>4261.4</v>
      </c>
      <c r="I134" s="108">
        <f t="shared" si="11"/>
        <v>4272</v>
      </c>
    </row>
    <row r="135" spans="1:9" s="1" customFormat="1" ht="24.75" customHeight="1">
      <c r="A135" s="7" t="s">
        <v>161</v>
      </c>
      <c r="B135" s="20" t="s">
        <v>136</v>
      </c>
      <c r="C135" s="20" t="s">
        <v>53</v>
      </c>
      <c r="D135" s="20" t="s">
        <v>26</v>
      </c>
      <c r="E135" s="20" t="s">
        <v>160</v>
      </c>
      <c r="F135" s="20"/>
      <c r="G135" s="94">
        <f>G136</f>
        <v>4884.1</v>
      </c>
      <c r="H135" s="94">
        <f t="shared" si="11"/>
        <v>4261.4</v>
      </c>
      <c r="I135" s="108">
        <f t="shared" si="11"/>
        <v>4272</v>
      </c>
    </row>
    <row r="136" spans="1:9" s="1" customFormat="1" ht="36" customHeight="1">
      <c r="A136" s="7" t="s">
        <v>217</v>
      </c>
      <c r="B136" s="20" t="s">
        <v>136</v>
      </c>
      <c r="C136" s="20" t="s">
        <v>53</v>
      </c>
      <c r="D136" s="20" t="s">
        <v>26</v>
      </c>
      <c r="E136" s="20" t="s">
        <v>218</v>
      </c>
      <c r="F136" s="20"/>
      <c r="G136" s="94">
        <f>G137</f>
        <v>4884.1</v>
      </c>
      <c r="H136" s="94">
        <f t="shared" si="11"/>
        <v>4261.4</v>
      </c>
      <c r="I136" s="108">
        <f t="shared" si="11"/>
        <v>4272</v>
      </c>
    </row>
    <row r="137" spans="1:9" s="1" customFormat="1" ht="69.75" customHeight="1">
      <c r="A137" s="7" t="s">
        <v>433</v>
      </c>
      <c r="B137" s="20" t="s">
        <v>136</v>
      </c>
      <c r="C137" s="20" t="s">
        <v>53</v>
      </c>
      <c r="D137" s="20" t="s">
        <v>26</v>
      </c>
      <c r="E137" s="20" t="s">
        <v>216</v>
      </c>
      <c r="F137" s="20" t="s">
        <v>35</v>
      </c>
      <c r="G137" s="94">
        <v>4884.1</v>
      </c>
      <c r="H137" s="94">
        <v>4261.4</v>
      </c>
      <c r="I137" s="108">
        <v>4272</v>
      </c>
    </row>
    <row r="138" spans="1:9" s="1" customFormat="1" ht="24.75" customHeight="1">
      <c r="A138" s="7" t="s">
        <v>219</v>
      </c>
      <c r="B138" s="20" t="s">
        <v>136</v>
      </c>
      <c r="C138" s="20" t="s">
        <v>53</v>
      </c>
      <c r="D138" s="20" t="s">
        <v>27</v>
      </c>
      <c r="E138" s="20"/>
      <c r="F138" s="20"/>
      <c r="G138" s="94">
        <f>G139</f>
        <v>0</v>
      </c>
      <c r="H138" s="94">
        <f aca="true" t="shared" si="12" ref="H138:I141">H139</f>
        <v>0</v>
      </c>
      <c r="I138" s="108">
        <f t="shared" si="12"/>
        <v>0</v>
      </c>
    </row>
    <row r="139" spans="1:9" s="1" customFormat="1" ht="59.25" customHeight="1">
      <c r="A139" s="7" t="s">
        <v>215</v>
      </c>
      <c r="B139" s="20" t="s">
        <v>136</v>
      </c>
      <c r="C139" s="20" t="s">
        <v>53</v>
      </c>
      <c r="D139" s="20" t="s">
        <v>27</v>
      </c>
      <c r="E139" s="20" t="s">
        <v>139</v>
      </c>
      <c r="F139" s="20"/>
      <c r="G139" s="94">
        <f>G140</f>
        <v>0</v>
      </c>
      <c r="H139" s="94">
        <f t="shared" si="12"/>
        <v>0</v>
      </c>
      <c r="I139" s="108">
        <f t="shared" si="12"/>
        <v>0</v>
      </c>
    </row>
    <row r="140" spans="1:9" s="1" customFormat="1" ht="24.75" customHeight="1">
      <c r="A140" s="7" t="s">
        <v>161</v>
      </c>
      <c r="B140" s="20" t="s">
        <v>136</v>
      </c>
      <c r="C140" s="20" t="s">
        <v>53</v>
      </c>
      <c r="D140" s="20" t="s">
        <v>27</v>
      </c>
      <c r="E140" s="20" t="s">
        <v>160</v>
      </c>
      <c r="F140" s="20"/>
      <c r="G140" s="94">
        <f>G141</f>
        <v>0</v>
      </c>
      <c r="H140" s="94">
        <f t="shared" si="12"/>
        <v>0</v>
      </c>
      <c r="I140" s="108">
        <f t="shared" si="12"/>
        <v>0</v>
      </c>
    </row>
    <row r="141" spans="1:9" s="1" customFormat="1" ht="77.25" customHeight="1">
      <c r="A141" s="7" t="s">
        <v>155</v>
      </c>
      <c r="B141" s="20" t="s">
        <v>136</v>
      </c>
      <c r="C141" s="20" t="s">
        <v>53</v>
      </c>
      <c r="D141" s="20" t="s">
        <v>27</v>
      </c>
      <c r="E141" s="20" t="s">
        <v>220</v>
      </c>
      <c r="F141" s="20"/>
      <c r="G141" s="94">
        <f>G142</f>
        <v>0</v>
      </c>
      <c r="H141" s="94">
        <f t="shared" si="12"/>
        <v>0</v>
      </c>
      <c r="I141" s="108">
        <f t="shared" si="12"/>
        <v>0</v>
      </c>
    </row>
    <row r="142" spans="1:9" s="1" customFormat="1" ht="50.25" customHeight="1">
      <c r="A142" s="7" t="s">
        <v>272</v>
      </c>
      <c r="B142" s="20" t="s">
        <v>136</v>
      </c>
      <c r="C142" s="20" t="s">
        <v>53</v>
      </c>
      <c r="D142" s="20" t="s">
        <v>27</v>
      </c>
      <c r="E142" s="20" t="s">
        <v>221</v>
      </c>
      <c r="F142" s="20" t="s">
        <v>45</v>
      </c>
      <c r="G142" s="94">
        <v>0</v>
      </c>
      <c r="H142" s="94">
        <v>0</v>
      </c>
      <c r="I142" s="108">
        <v>0</v>
      </c>
    </row>
    <row r="143" spans="1:9" s="1" customFormat="1" ht="22.5" customHeight="1">
      <c r="A143" s="7" t="s">
        <v>20</v>
      </c>
      <c r="B143" s="20" t="s">
        <v>136</v>
      </c>
      <c r="C143" s="20" t="s">
        <v>32</v>
      </c>
      <c r="D143" s="20"/>
      <c r="E143" s="20"/>
      <c r="F143" s="20"/>
      <c r="G143" s="94">
        <f>G144+G149+G154</f>
        <v>1419</v>
      </c>
      <c r="H143" s="94">
        <f>H144+H149+H154</f>
        <v>1177</v>
      </c>
      <c r="I143" s="108">
        <f>I144+I149+I154</f>
        <v>1194.1</v>
      </c>
    </row>
    <row r="144" spans="1:9" s="1" customFormat="1" ht="19.5" customHeight="1">
      <c r="A144" s="7" t="s">
        <v>21</v>
      </c>
      <c r="B144" s="20" t="s">
        <v>136</v>
      </c>
      <c r="C144" s="20" t="s">
        <v>32</v>
      </c>
      <c r="D144" s="20" t="s">
        <v>26</v>
      </c>
      <c r="E144" s="20"/>
      <c r="F144" s="20"/>
      <c r="G144" s="94">
        <f>G145</f>
        <v>257</v>
      </c>
      <c r="H144" s="94">
        <f aca="true" t="shared" si="13" ref="H144:I147">H145</f>
        <v>273</v>
      </c>
      <c r="I144" s="108">
        <f t="shared" si="13"/>
        <v>290.1</v>
      </c>
    </row>
    <row r="145" spans="1:9" s="1" customFormat="1" ht="57.75" customHeight="1">
      <c r="A145" s="7" t="s">
        <v>215</v>
      </c>
      <c r="B145" s="20" t="s">
        <v>136</v>
      </c>
      <c r="C145" s="20" t="s">
        <v>32</v>
      </c>
      <c r="D145" s="20" t="s">
        <v>26</v>
      </c>
      <c r="E145" s="20" t="s">
        <v>139</v>
      </c>
      <c r="F145" s="20"/>
      <c r="G145" s="94">
        <f>G146</f>
        <v>257</v>
      </c>
      <c r="H145" s="94">
        <f t="shared" si="13"/>
        <v>273</v>
      </c>
      <c r="I145" s="108">
        <f t="shared" si="13"/>
        <v>290.1</v>
      </c>
    </row>
    <row r="146" spans="1:9" s="1" customFormat="1" ht="19.5" customHeight="1">
      <c r="A146" s="7" t="s">
        <v>222</v>
      </c>
      <c r="B146" s="20" t="s">
        <v>136</v>
      </c>
      <c r="C146" s="20" t="s">
        <v>32</v>
      </c>
      <c r="D146" s="20" t="s">
        <v>26</v>
      </c>
      <c r="E146" s="20" t="s">
        <v>224</v>
      </c>
      <c r="F146" s="20"/>
      <c r="G146" s="94">
        <f>G147</f>
        <v>257</v>
      </c>
      <c r="H146" s="94">
        <f t="shared" si="13"/>
        <v>273</v>
      </c>
      <c r="I146" s="108">
        <f t="shared" si="13"/>
        <v>290.1</v>
      </c>
    </row>
    <row r="147" spans="1:9" s="1" customFormat="1" ht="30.75" customHeight="1">
      <c r="A147" s="7" t="s">
        <v>223</v>
      </c>
      <c r="B147" s="20" t="s">
        <v>136</v>
      </c>
      <c r="C147" s="20" t="s">
        <v>32</v>
      </c>
      <c r="D147" s="20" t="s">
        <v>26</v>
      </c>
      <c r="E147" s="20" t="s">
        <v>225</v>
      </c>
      <c r="F147" s="20"/>
      <c r="G147" s="94">
        <f>G148</f>
        <v>257</v>
      </c>
      <c r="H147" s="94">
        <f t="shared" si="13"/>
        <v>273</v>
      </c>
      <c r="I147" s="108">
        <f t="shared" si="13"/>
        <v>290.1</v>
      </c>
    </row>
    <row r="148" spans="1:9" s="1" customFormat="1" ht="51" customHeight="1">
      <c r="A148" s="17" t="s">
        <v>227</v>
      </c>
      <c r="B148" s="20" t="s">
        <v>136</v>
      </c>
      <c r="C148" s="20" t="s">
        <v>32</v>
      </c>
      <c r="D148" s="20" t="s">
        <v>26</v>
      </c>
      <c r="E148" s="20" t="s">
        <v>226</v>
      </c>
      <c r="F148" s="20" t="s">
        <v>54</v>
      </c>
      <c r="G148" s="94">
        <v>257</v>
      </c>
      <c r="H148" s="94">
        <v>273</v>
      </c>
      <c r="I148" s="108">
        <v>290.1</v>
      </c>
    </row>
    <row r="149" spans="1:9" s="1" customFormat="1" ht="27" customHeight="1">
      <c r="A149" s="17" t="s">
        <v>55</v>
      </c>
      <c r="B149" s="20" t="s">
        <v>136</v>
      </c>
      <c r="C149" s="20" t="s">
        <v>32</v>
      </c>
      <c r="D149" s="20" t="s">
        <v>31</v>
      </c>
      <c r="E149" s="20"/>
      <c r="F149" s="20"/>
      <c r="G149" s="94">
        <f>G150</f>
        <v>504</v>
      </c>
      <c r="H149" s="94">
        <f aca="true" t="shared" si="14" ref="H149:I152">H150</f>
        <v>504</v>
      </c>
      <c r="I149" s="108">
        <f t="shared" si="14"/>
        <v>504</v>
      </c>
    </row>
    <row r="150" spans="1:9" s="1" customFormat="1" ht="57.75" customHeight="1">
      <c r="A150" s="17" t="s">
        <v>215</v>
      </c>
      <c r="B150" s="20" t="s">
        <v>136</v>
      </c>
      <c r="C150" s="20" t="s">
        <v>32</v>
      </c>
      <c r="D150" s="20" t="s">
        <v>31</v>
      </c>
      <c r="E150" s="20" t="s">
        <v>139</v>
      </c>
      <c r="F150" s="20"/>
      <c r="G150" s="94">
        <f>G151</f>
        <v>504</v>
      </c>
      <c r="H150" s="94">
        <f t="shared" si="14"/>
        <v>504</v>
      </c>
      <c r="I150" s="108">
        <f t="shared" si="14"/>
        <v>504</v>
      </c>
    </row>
    <row r="151" spans="1:9" s="1" customFormat="1" ht="21.75" customHeight="1">
      <c r="A151" s="17" t="s">
        <v>222</v>
      </c>
      <c r="B151" s="20" t="s">
        <v>136</v>
      </c>
      <c r="C151" s="20" t="s">
        <v>32</v>
      </c>
      <c r="D151" s="20" t="s">
        <v>31</v>
      </c>
      <c r="E151" s="20" t="s">
        <v>224</v>
      </c>
      <c r="F151" s="20"/>
      <c r="G151" s="94">
        <f>G152</f>
        <v>504</v>
      </c>
      <c r="H151" s="94">
        <f t="shared" si="14"/>
        <v>504</v>
      </c>
      <c r="I151" s="108">
        <f t="shared" si="14"/>
        <v>504</v>
      </c>
    </row>
    <row r="152" spans="1:9" s="1" customFormat="1" ht="35.25" customHeight="1">
      <c r="A152" s="17" t="s">
        <v>223</v>
      </c>
      <c r="B152" s="20" t="s">
        <v>136</v>
      </c>
      <c r="C152" s="20" t="s">
        <v>32</v>
      </c>
      <c r="D152" s="20" t="s">
        <v>31</v>
      </c>
      <c r="E152" s="20" t="s">
        <v>225</v>
      </c>
      <c r="F152" s="20"/>
      <c r="G152" s="94">
        <f>G153</f>
        <v>504</v>
      </c>
      <c r="H152" s="94">
        <f t="shared" si="14"/>
        <v>504</v>
      </c>
      <c r="I152" s="108">
        <f t="shared" si="14"/>
        <v>504</v>
      </c>
    </row>
    <row r="153" spans="1:9" s="1" customFormat="1" ht="60" customHeight="1">
      <c r="A153" s="17" t="s">
        <v>229</v>
      </c>
      <c r="B153" s="20" t="s">
        <v>136</v>
      </c>
      <c r="C153" s="20" t="s">
        <v>32</v>
      </c>
      <c r="D153" s="20" t="s">
        <v>31</v>
      </c>
      <c r="E153" s="20" t="s">
        <v>228</v>
      </c>
      <c r="F153" s="20" t="s">
        <v>54</v>
      </c>
      <c r="G153" s="94">
        <v>504</v>
      </c>
      <c r="H153" s="94">
        <v>504</v>
      </c>
      <c r="I153" s="108">
        <v>504</v>
      </c>
    </row>
    <row r="154" spans="1:9" s="1" customFormat="1" ht="24.75" customHeight="1">
      <c r="A154" s="17" t="s">
        <v>68</v>
      </c>
      <c r="B154" s="20" t="s">
        <v>136</v>
      </c>
      <c r="C154" s="20" t="s">
        <v>32</v>
      </c>
      <c r="D154" s="20" t="s">
        <v>66</v>
      </c>
      <c r="E154" s="20"/>
      <c r="F154" s="20"/>
      <c r="G154" s="94">
        <f>G155</f>
        <v>658</v>
      </c>
      <c r="H154" s="94">
        <f aca="true" t="shared" si="15" ref="H154:I157">H155</f>
        <v>400</v>
      </c>
      <c r="I154" s="108">
        <f t="shared" si="15"/>
        <v>400</v>
      </c>
    </row>
    <row r="155" spans="1:9" s="1" customFormat="1" ht="54.75" customHeight="1">
      <c r="A155" s="17" t="s">
        <v>232</v>
      </c>
      <c r="B155" s="20" t="s">
        <v>136</v>
      </c>
      <c r="C155" s="20" t="s">
        <v>32</v>
      </c>
      <c r="D155" s="20" t="s">
        <v>66</v>
      </c>
      <c r="E155" s="20" t="s">
        <v>139</v>
      </c>
      <c r="F155" s="20"/>
      <c r="G155" s="94">
        <f>G156</f>
        <v>658</v>
      </c>
      <c r="H155" s="94">
        <f t="shared" si="15"/>
        <v>400</v>
      </c>
      <c r="I155" s="108">
        <f t="shared" si="15"/>
        <v>400</v>
      </c>
    </row>
    <row r="156" spans="1:9" s="1" customFormat="1" ht="24.75" customHeight="1">
      <c r="A156" s="17" t="s">
        <v>222</v>
      </c>
      <c r="B156" s="20" t="s">
        <v>136</v>
      </c>
      <c r="C156" s="20" t="s">
        <v>32</v>
      </c>
      <c r="D156" s="20" t="s">
        <v>66</v>
      </c>
      <c r="E156" s="20" t="s">
        <v>224</v>
      </c>
      <c r="F156" s="20"/>
      <c r="G156" s="94">
        <f>G157</f>
        <v>658</v>
      </c>
      <c r="H156" s="94">
        <f t="shared" si="15"/>
        <v>400</v>
      </c>
      <c r="I156" s="108">
        <f t="shared" si="15"/>
        <v>400</v>
      </c>
    </row>
    <row r="157" spans="1:9" s="1" customFormat="1" ht="71.25" customHeight="1">
      <c r="A157" s="17" t="s">
        <v>155</v>
      </c>
      <c r="B157" s="20" t="s">
        <v>136</v>
      </c>
      <c r="C157" s="20" t="s">
        <v>32</v>
      </c>
      <c r="D157" s="20" t="s">
        <v>66</v>
      </c>
      <c r="E157" s="20" t="s">
        <v>230</v>
      </c>
      <c r="F157" s="20"/>
      <c r="G157" s="94">
        <f>G158</f>
        <v>658</v>
      </c>
      <c r="H157" s="94">
        <f t="shared" si="15"/>
        <v>400</v>
      </c>
      <c r="I157" s="108">
        <f t="shared" si="15"/>
        <v>400</v>
      </c>
    </row>
    <row r="158" spans="1:9" s="1" customFormat="1" ht="47.25" customHeight="1">
      <c r="A158" s="17" t="s">
        <v>272</v>
      </c>
      <c r="B158" s="20" t="s">
        <v>136</v>
      </c>
      <c r="C158" s="20" t="s">
        <v>32</v>
      </c>
      <c r="D158" s="20" t="s">
        <v>66</v>
      </c>
      <c r="E158" s="20" t="s">
        <v>231</v>
      </c>
      <c r="F158" s="20" t="s">
        <v>45</v>
      </c>
      <c r="G158" s="94">
        <v>658</v>
      </c>
      <c r="H158" s="94">
        <v>400</v>
      </c>
      <c r="I158" s="108">
        <v>400</v>
      </c>
    </row>
    <row r="159" spans="1:9" ht="18.75">
      <c r="A159" s="17" t="s">
        <v>1</v>
      </c>
      <c r="B159" s="20" t="s">
        <v>136</v>
      </c>
      <c r="C159" s="20" t="s">
        <v>42</v>
      </c>
      <c r="D159" s="20"/>
      <c r="E159" s="20"/>
      <c r="F159" s="20"/>
      <c r="G159" s="94">
        <f>G160</f>
        <v>242</v>
      </c>
      <c r="H159" s="94">
        <f aca="true" t="shared" si="16" ref="H159:I163">H160</f>
        <v>111.74317</v>
      </c>
      <c r="I159" s="108">
        <f t="shared" si="16"/>
        <v>0</v>
      </c>
    </row>
    <row r="160" spans="1:9" ht="18.75">
      <c r="A160" s="17" t="s">
        <v>2</v>
      </c>
      <c r="B160" s="20" t="s">
        <v>136</v>
      </c>
      <c r="C160" s="20" t="s">
        <v>42</v>
      </c>
      <c r="D160" s="20" t="s">
        <v>26</v>
      </c>
      <c r="E160" s="20"/>
      <c r="F160" s="20"/>
      <c r="G160" s="94">
        <f>G161</f>
        <v>242</v>
      </c>
      <c r="H160" s="94">
        <f t="shared" si="16"/>
        <v>111.74317</v>
      </c>
      <c r="I160" s="108">
        <f t="shared" si="16"/>
        <v>0</v>
      </c>
    </row>
    <row r="161" spans="1:9" ht="38.25">
      <c r="A161" s="17" t="s">
        <v>385</v>
      </c>
      <c r="B161" s="20" t="s">
        <v>136</v>
      </c>
      <c r="C161" s="20" t="s">
        <v>42</v>
      </c>
      <c r="D161" s="20" t="s">
        <v>26</v>
      </c>
      <c r="E161" s="20" t="s">
        <v>139</v>
      </c>
      <c r="F161" s="20"/>
      <c r="G161" s="94">
        <f>G162</f>
        <v>242</v>
      </c>
      <c r="H161" s="94">
        <f t="shared" si="16"/>
        <v>111.74317</v>
      </c>
      <c r="I161" s="108">
        <f t="shared" si="16"/>
        <v>0</v>
      </c>
    </row>
    <row r="162" spans="1:9" ht="25.5">
      <c r="A162" s="17" t="s">
        <v>386</v>
      </c>
      <c r="B162" s="20" t="s">
        <v>136</v>
      </c>
      <c r="C162" s="20" t="s">
        <v>42</v>
      </c>
      <c r="D162" s="20" t="s">
        <v>26</v>
      </c>
      <c r="E162" s="20" t="s">
        <v>140</v>
      </c>
      <c r="F162" s="20"/>
      <c r="G162" s="94">
        <f>G163</f>
        <v>242</v>
      </c>
      <c r="H162" s="94">
        <f t="shared" si="16"/>
        <v>111.74317</v>
      </c>
      <c r="I162" s="108">
        <f t="shared" si="16"/>
        <v>0</v>
      </c>
    </row>
    <row r="163" spans="1:9" ht="25.5">
      <c r="A163" s="17" t="s">
        <v>402</v>
      </c>
      <c r="B163" s="20" t="s">
        <v>136</v>
      </c>
      <c r="C163" s="20" t="s">
        <v>42</v>
      </c>
      <c r="D163" s="20" t="s">
        <v>26</v>
      </c>
      <c r="E163" s="20" t="s">
        <v>404</v>
      </c>
      <c r="F163" s="20"/>
      <c r="G163" s="94">
        <f>G164</f>
        <v>242</v>
      </c>
      <c r="H163" s="94">
        <f t="shared" si="16"/>
        <v>111.74317</v>
      </c>
      <c r="I163" s="108">
        <f t="shared" si="16"/>
        <v>0</v>
      </c>
    </row>
    <row r="164" spans="1:9" ht="25.5">
      <c r="A164" s="17" t="s">
        <v>403</v>
      </c>
      <c r="B164" s="20" t="s">
        <v>136</v>
      </c>
      <c r="C164" s="20" t="s">
        <v>42</v>
      </c>
      <c r="D164" s="20" t="s">
        <v>26</v>
      </c>
      <c r="E164" s="20" t="s">
        <v>405</v>
      </c>
      <c r="F164" s="20" t="s">
        <v>406</v>
      </c>
      <c r="G164" s="94">
        <v>242</v>
      </c>
      <c r="H164" s="94">
        <v>111.74317</v>
      </c>
      <c r="I164" s="108">
        <v>0</v>
      </c>
    </row>
  </sheetData>
  <sheetProtection/>
  <autoFilter ref="A14:I158"/>
  <mergeCells count="2">
    <mergeCell ref="A9:I9"/>
    <mergeCell ref="A10:I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5" r:id="rId1"/>
  <rowBreaks count="3" manualBreakCount="3">
    <brk id="46" max="8" man="1"/>
    <brk id="79" max="8" man="1"/>
    <brk id="11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2"/>
  <sheetViews>
    <sheetView view="pageBreakPreview" zoomScale="70" zoomScaleSheetLayoutView="70" zoomScalePageLayoutView="0" workbookViewId="0" topLeftCell="A149">
      <selection activeCell="F20" sqref="F20"/>
    </sheetView>
  </sheetViews>
  <sheetFormatPr defaultColWidth="9.00390625" defaultRowHeight="12.75"/>
  <cols>
    <col min="1" max="1" width="50.125" style="0" customWidth="1"/>
    <col min="4" max="4" width="16.625" style="0" customWidth="1"/>
    <col min="5" max="5" width="5.375" style="0" customWidth="1"/>
    <col min="6" max="6" width="18.125" style="0" customWidth="1"/>
    <col min="7" max="7" width="16.75390625" style="0" customWidth="1"/>
    <col min="8" max="8" width="17.625" style="0" customWidth="1"/>
    <col min="9" max="9" width="13.25390625" style="0" customWidth="1"/>
    <col min="10" max="10" width="14.00390625" style="0" customWidth="1"/>
    <col min="11" max="11" width="12.75390625" style="0" customWidth="1"/>
  </cols>
  <sheetData>
    <row r="1" spans="1:8" ht="15">
      <c r="A1" s="5"/>
      <c r="B1" s="5"/>
      <c r="C1" s="62"/>
      <c r="D1" s="62"/>
      <c r="E1" s="62"/>
      <c r="F1" s="62" t="s">
        <v>425</v>
      </c>
      <c r="G1" s="5"/>
      <c r="H1" s="5"/>
    </row>
    <row r="2" spans="1:8" ht="15">
      <c r="A2" s="14"/>
      <c r="B2" s="5"/>
      <c r="C2" s="40"/>
      <c r="D2" s="40"/>
      <c r="E2" s="40"/>
      <c r="F2" s="40" t="s">
        <v>36</v>
      </c>
      <c r="G2" s="5"/>
      <c r="H2" s="5"/>
    </row>
    <row r="3" spans="1:8" ht="15">
      <c r="A3" s="5"/>
      <c r="B3" s="5"/>
      <c r="C3" s="40"/>
      <c r="D3" s="40"/>
      <c r="E3" s="40"/>
      <c r="F3" s="40" t="s">
        <v>37</v>
      </c>
      <c r="G3" s="5"/>
      <c r="H3" s="5"/>
    </row>
    <row r="4" spans="1:8" ht="15">
      <c r="A4" s="5"/>
      <c r="B4" s="5"/>
      <c r="C4" s="40"/>
      <c r="D4" s="40"/>
      <c r="E4" s="40"/>
      <c r="F4" s="40" t="s">
        <v>38</v>
      </c>
      <c r="G4" s="5"/>
      <c r="H4" s="5"/>
    </row>
    <row r="5" spans="1:8" ht="15">
      <c r="A5" s="5"/>
      <c r="B5" s="5"/>
      <c r="C5" s="40"/>
      <c r="D5" s="40"/>
      <c r="E5" s="40"/>
      <c r="F5" s="40" t="s">
        <v>39</v>
      </c>
      <c r="G5" s="5"/>
      <c r="H5" s="5"/>
    </row>
    <row r="6" spans="1:8" ht="15">
      <c r="A6" s="5"/>
      <c r="B6" s="5"/>
      <c r="C6" s="40"/>
      <c r="D6" s="40"/>
      <c r="E6" s="40"/>
      <c r="F6" s="40" t="str">
        <f>'приложение 7 (1)'!G6</f>
        <v>от "21" декабря 2018 года №79</v>
      </c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14"/>
      <c r="C8" s="14"/>
      <c r="D8" s="14"/>
      <c r="E8" s="5"/>
      <c r="F8" s="5"/>
      <c r="G8" s="5"/>
      <c r="H8" s="5"/>
    </row>
    <row r="9" spans="1:8" ht="63.75" customHeight="1">
      <c r="A9" s="172" t="s">
        <v>508</v>
      </c>
      <c r="B9" s="172"/>
      <c r="C9" s="172"/>
      <c r="D9" s="172"/>
      <c r="E9" s="172"/>
      <c r="F9" s="172"/>
      <c r="G9" s="172"/>
      <c r="H9" s="172"/>
    </row>
    <row r="10" spans="1:8" ht="18.75">
      <c r="A10" s="172" t="str">
        <f>'приложение 7 (1)'!A10:I10</f>
        <v> на 2019 год и на плановый период 2020 и 2021 годов</v>
      </c>
      <c r="B10" s="172"/>
      <c r="C10" s="172"/>
      <c r="D10" s="172"/>
      <c r="E10" s="172"/>
      <c r="F10" s="172"/>
      <c r="G10" s="172"/>
      <c r="H10" s="172"/>
    </row>
    <row r="11" spans="1:8" ht="12.75">
      <c r="A11" s="5"/>
      <c r="B11" s="5"/>
      <c r="C11" s="5"/>
      <c r="D11" s="5"/>
      <c r="E11" s="5"/>
      <c r="F11" s="5"/>
      <c r="G11" s="5"/>
      <c r="H11" s="5" t="s">
        <v>65</v>
      </c>
    </row>
    <row r="12" spans="1:8" s="39" customFormat="1" ht="30.75" customHeight="1">
      <c r="A12" s="23" t="s">
        <v>22</v>
      </c>
      <c r="B12" s="23" t="s">
        <v>24</v>
      </c>
      <c r="C12" s="23" t="s">
        <v>23</v>
      </c>
      <c r="D12" s="23" t="s">
        <v>34</v>
      </c>
      <c r="E12" s="23" t="s">
        <v>33</v>
      </c>
      <c r="F12" s="24" t="s">
        <v>346</v>
      </c>
      <c r="G12" s="24" t="s">
        <v>412</v>
      </c>
      <c r="H12" s="24" t="s">
        <v>507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11" s="47" customFormat="1" ht="18.75">
      <c r="A14" s="45" t="s">
        <v>25</v>
      </c>
      <c r="B14" s="46"/>
      <c r="C14" s="46"/>
      <c r="D14" s="46"/>
      <c r="E14" s="46"/>
      <c r="F14" s="95">
        <f>F15+F48+F61+F86+F130+F141+F157</f>
        <v>222950.47050000002</v>
      </c>
      <c r="G14" s="95">
        <f>G15+G48+G61+G86+G130+G141+G157</f>
        <v>72088.2</v>
      </c>
      <c r="H14" s="109">
        <f>H15+H48+H61+H86+H130+H141+H157</f>
        <v>72370.5</v>
      </c>
      <c r="I14" s="131">
        <f>'приложение 7 (1)'!G16</f>
        <v>222950.47050000002</v>
      </c>
      <c r="J14" s="131">
        <f>'приложение 7 (1)'!H16</f>
        <v>72088.2</v>
      </c>
      <c r="K14" s="131">
        <f>'приложение 7 (1)'!I16</f>
        <v>72370.5</v>
      </c>
    </row>
    <row r="15" spans="1:11" s="1" customFormat="1" ht="18.75">
      <c r="A15" s="51" t="s">
        <v>58</v>
      </c>
      <c r="B15" s="20" t="s">
        <v>26</v>
      </c>
      <c r="C15" s="20"/>
      <c r="D15" s="52"/>
      <c r="E15" s="53"/>
      <c r="F15" s="96">
        <f>F16+F26+F31+F36</f>
        <v>15423.8</v>
      </c>
      <c r="G15" s="96">
        <f>G16+G26+G31+G36</f>
        <v>15036.599999999999</v>
      </c>
      <c r="H15" s="110">
        <f>H16+H26+H31+H36</f>
        <v>15617.4</v>
      </c>
      <c r="I15" s="146">
        <f>I14-F14</f>
        <v>0</v>
      </c>
      <c r="J15" s="146">
        <f>J14-G14</f>
        <v>0</v>
      </c>
      <c r="K15" s="146">
        <f>K14-H14</f>
        <v>0</v>
      </c>
    </row>
    <row r="16" spans="1:8" s="1" customFormat="1" ht="43.5" customHeight="1">
      <c r="A16" s="17" t="s">
        <v>135</v>
      </c>
      <c r="B16" s="20" t="s">
        <v>26</v>
      </c>
      <c r="C16" s="20" t="s">
        <v>27</v>
      </c>
      <c r="D16" s="20"/>
      <c r="E16" s="53"/>
      <c r="F16" s="96">
        <f>F20+F21+F22+F24+F25</f>
        <v>6247.299999999999</v>
      </c>
      <c r="G16" s="96">
        <f>G20+G21+G22+G24+G25</f>
        <v>6349.4</v>
      </c>
      <c r="H16" s="110">
        <f>H20+H21+H22+H24+H25</f>
        <v>6360.5</v>
      </c>
    </row>
    <row r="17" spans="1:8" s="1" customFormat="1" ht="53.25" customHeight="1">
      <c r="A17" s="17" t="s">
        <v>232</v>
      </c>
      <c r="B17" s="20" t="s">
        <v>26</v>
      </c>
      <c r="C17" s="20" t="s">
        <v>27</v>
      </c>
      <c r="D17" s="20" t="s">
        <v>139</v>
      </c>
      <c r="E17" s="53"/>
      <c r="F17" s="96">
        <f>F18</f>
        <v>6247.299999999999</v>
      </c>
      <c r="G17" s="96">
        <f>G18</f>
        <v>6349.4</v>
      </c>
      <c r="H17" s="110">
        <f>H18</f>
        <v>6360.5</v>
      </c>
    </row>
    <row r="18" spans="1:8" s="1" customFormat="1" ht="29.25" customHeight="1">
      <c r="A18" s="17" t="s">
        <v>142</v>
      </c>
      <c r="B18" s="20" t="s">
        <v>26</v>
      </c>
      <c r="C18" s="20" t="s">
        <v>27</v>
      </c>
      <c r="D18" s="20" t="s">
        <v>140</v>
      </c>
      <c r="E18" s="53"/>
      <c r="F18" s="96">
        <f>F19+F23</f>
        <v>6247.299999999999</v>
      </c>
      <c r="G18" s="96">
        <f>G19+G23</f>
        <v>6349.4</v>
      </c>
      <c r="H18" s="110">
        <f>H19+H23</f>
        <v>6360.5</v>
      </c>
    </row>
    <row r="19" spans="1:8" s="1" customFormat="1" ht="30.75" customHeight="1">
      <c r="A19" s="17" t="s">
        <v>143</v>
      </c>
      <c r="B19" s="20" t="s">
        <v>26</v>
      </c>
      <c r="C19" s="20" t="s">
        <v>27</v>
      </c>
      <c r="D19" s="20" t="s">
        <v>141</v>
      </c>
      <c r="E19" s="53"/>
      <c r="F19" s="96">
        <f>F20+F21+F22</f>
        <v>4684.4</v>
      </c>
      <c r="G19" s="96">
        <f>G20+G21+G22</f>
        <v>4637.7</v>
      </c>
      <c r="H19" s="110">
        <f>H20+H21+H22</f>
        <v>4648.8</v>
      </c>
    </row>
    <row r="20" spans="1:8" s="1" customFormat="1" ht="80.25" customHeight="1">
      <c r="A20" s="17" t="s">
        <v>144</v>
      </c>
      <c r="B20" s="20" t="s">
        <v>26</v>
      </c>
      <c r="C20" s="20" t="s">
        <v>27</v>
      </c>
      <c r="D20" s="20" t="s">
        <v>145</v>
      </c>
      <c r="E20" s="20" t="s">
        <v>47</v>
      </c>
      <c r="F20" s="96">
        <f>'приложение 7 (1)'!G22</f>
        <v>3211.4</v>
      </c>
      <c r="G20" s="96">
        <f>'приложение 7 (1)'!H22</f>
        <v>3211.4</v>
      </c>
      <c r="H20" s="110">
        <f>'приложение 7 (1)'!I22</f>
        <v>3211.4</v>
      </c>
    </row>
    <row r="21" spans="1:8" s="1" customFormat="1" ht="43.5" customHeight="1">
      <c r="A21" s="17" t="s">
        <v>159</v>
      </c>
      <c r="B21" s="20" t="s">
        <v>26</v>
      </c>
      <c r="C21" s="20" t="s">
        <v>27</v>
      </c>
      <c r="D21" s="20" t="s">
        <v>145</v>
      </c>
      <c r="E21" s="20" t="s">
        <v>45</v>
      </c>
      <c r="F21" s="96">
        <f>'приложение 7 (1)'!G23</f>
        <v>1446</v>
      </c>
      <c r="G21" s="96">
        <f>'приложение 7 (1)'!H23</f>
        <v>1399.3</v>
      </c>
      <c r="H21" s="110">
        <f>'приложение 7 (1)'!I23</f>
        <v>1410.4</v>
      </c>
    </row>
    <row r="22" spans="1:8" s="1" customFormat="1" ht="32.25" customHeight="1">
      <c r="A22" s="17" t="s">
        <v>146</v>
      </c>
      <c r="B22" s="20" t="s">
        <v>26</v>
      </c>
      <c r="C22" s="20" t="s">
        <v>27</v>
      </c>
      <c r="D22" s="20" t="s">
        <v>145</v>
      </c>
      <c r="E22" s="20" t="s">
        <v>48</v>
      </c>
      <c r="F22" s="96">
        <f>'приложение 7 (1)'!G24</f>
        <v>27</v>
      </c>
      <c r="G22" s="96">
        <f>'приложение 7 (1)'!H24</f>
        <v>27</v>
      </c>
      <c r="H22" s="110">
        <f>'приложение 7 (1)'!I24</f>
        <v>27</v>
      </c>
    </row>
    <row r="23" spans="1:8" s="1" customFormat="1" ht="32.25" customHeight="1">
      <c r="A23" s="17" t="s">
        <v>149</v>
      </c>
      <c r="B23" s="20" t="s">
        <v>26</v>
      </c>
      <c r="C23" s="20" t="s">
        <v>27</v>
      </c>
      <c r="D23" s="20" t="s">
        <v>147</v>
      </c>
      <c r="E23" s="20"/>
      <c r="F23" s="96">
        <f>F24+F25</f>
        <v>1562.9</v>
      </c>
      <c r="G23" s="96">
        <f>G24+G25</f>
        <v>1711.7</v>
      </c>
      <c r="H23" s="110">
        <f>H24+H25</f>
        <v>1711.7</v>
      </c>
    </row>
    <row r="24" spans="1:8" s="1" customFormat="1" ht="69.75" customHeight="1">
      <c r="A24" s="17" t="s">
        <v>151</v>
      </c>
      <c r="B24" s="20" t="s">
        <v>26</v>
      </c>
      <c r="C24" s="20" t="s">
        <v>27</v>
      </c>
      <c r="D24" s="20" t="s">
        <v>148</v>
      </c>
      <c r="E24" s="20" t="s">
        <v>47</v>
      </c>
      <c r="F24" s="96">
        <f>'приложение 7 (1)'!G26</f>
        <v>1531.7</v>
      </c>
      <c r="G24" s="96">
        <f>'приложение 7 (1)'!H26</f>
        <v>1680.5</v>
      </c>
      <c r="H24" s="110">
        <f>'приложение 7 (1)'!I26</f>
        <v>1680.5</v>
      </c>
    </row>
    <row r="25" spans="1:8" s="1" customFormat="1" ht="41.25" customHeight="1">
      <c r="A25" s="17" t="s">
        <v>271</v>
      </c>
      <c r="B25" s="20" t="s">
        <v>26</v>
      </c>
      <c r="C25" s="20" t="s">
        <v>27</v>
      </c>
      <c r="D25" s="20" t="s">
        <v>148</v>
      </c>
      <c r="E25" s="20" t="s">
        <v>45</v>
      </c>
      <c r="F25" s="96">
        <f>'приложение 7 (1)'!G27</f>
        <v>31.2</v>
      </c>
      <c r="G25" s="96">
        <f>'приложение 7 (1)'!H27</f>
        <v>31.2</v>
      </c>
      <c r="H25" s="110">
        <f>'приложение 7 (1)'!I27</f>
        <v>31.2</v>
      </c>
    </row>
    <row r="26" spans="1:8" s="1" customFormat="1" ht="27" customHeight="1" hidden="1">
      <c r="A26" s="17" t="s">
        <v>384</v>
      </c>
      <c r="B26" s="20" t="s">
        <v>26</v>
      </c>
      <c r="C26" s="20" t="s">
        <v>383</v>
      </c>
      <c r="D26" s="20"/>
      <c r="E26" s="20"/>
      <c r="F26" s="96">
        <f>F27</f>
        <v>0</v>
      </c>
      <c r="G26" s="96">
        <f aca="true" t="shared" si="0" ref="G26:H29">G27</f>
        <v>0</v>
      </c>
      <c r="H26" s="110">
        <f t="shared" si="0"/>
        <v>0</v>
      </c>
    </row>
    <row r="27" spans="1:8" s="1" customFormat="1" ht="41.25" customHeight="1" hidden="1">
      <c r="A27" s="17" t="s">
        <v>385</v>
      </c>
      <c r="B27" s="20" t="s">
        <v>26</v>
      </c>
      <c r="C27" s="20" t="s">
        <v>383</v>
      </c>
      <c r="D27" s="20" t="s">
        <v>139</v>
      </c>
      <c r="E27" s="20"/>
      <c r="F27" s="96">
        <f>F28</f>
        <v>0</v>
      </c>
      <c r="G27" s="96">
        <f t="shared" si="0"/>
        <v>0</v>
      </c>
      <c r="H27" s="110">
        <f t="shared" si="0"/>
        <v>0</v>
      </c>
    </row>
    <row r="28" spans="1:8" s="1" customFormat="1" ht="32.25" customHeight="1" hidden="1">
      <c r="A28" s="17" t="s">
        <v>386</v>
      </c>
      <c r="B28" s="20" t="s">
        <v>26</v>
      </c>
      <c r="C28" s="20" t="s">
        <v>383</v>
      </c>
      <c r="D28" s="20" t="s">
        <v>388</v>
      </c>
      <c r="E28" s="20"/>
      <c r="F28" s="96">
        <f>F29</f>
        <v>0</v>
      </c>
      <c r="G28" s="96">
        <f t="shared" si="0"/>
        <v>0</v>
      </c>
      <c r="H28" s="110">
        <f t="shared" si="0"/>
        <v>0</v>
      </c>
    </row>
    <row r="29" spans="1:8" s="1" customFormat="1" ht="30" customHeight="1" hidden="1">
      <c r="A29" s="17" t="s">
        <v>387</v>
      </c>
      <c r="B29" s="20" t="s">
        <v>26</v>
      </c>
      <c r="C29" s="20" t="s">
        <v>383</v>
      </c>
      <c r="D29" s="20" t="s">
        <v>389</v>
      </c>
      <c r="E29" s="20"/>
      <c r="F29" s="96">
        <f>F30</f>
        <v>0</v>
      </c>
      <c r="G29" s="96">
        <f t="shared" si="0"/>
        <v>0</v>
      </c>
      <c r="H29" s="110">
        <f t="shared" si="0"/>
        <v>0</v>
      </c>
    </row>
    <row r="30" spans="1:8" s="1" customFormat="1" ht="56.25" customHeight="1" hidden="1">
      <c r="A30" s="17" t="s">
        <v>390</v>
      </c>
      <c r="B30" s="20" t="s">
        <v>26</v>
      </c>
      <c r="C30" s="20" t="s">
        <v>383</v>
      </c>
      <c r="D30" s="20" t="s">
        <v>391</v>
      </c>
      <c r="E30" s="20" t="s">
        <v>45</v>
      </c>
      <c r="F30" s="96">
        <f>'приложение 7 (1)'!G32</f>
        <v>0</v>
      </c>
      <c r="G30" s="96">
        <f>'приложение 7 (1)'!H32</f>
        <v>0</v>
      </c>
      <c r="H30" s="110">
        <f>'приложение 7 (1)'!I32</f>
        <v>0</v>
      </c>
    </row>
    <row r="31" spans="1:8" s="1" customFormat="1" ht="22.5" customHeight="1">
      <c r="A31" s="17" t="s">
        <v>15</v>
      </c>
      <c r="B31" s="20" t="s">
        <v>26</v>
      </c>
      <c r="C31" s="20" t="s">
        <v>41</v>
      </c>
      <c r="D31" s="20"/>
      <c r="E31" s="20"/>
      <c r="F31" s="96">
        <f>F32</f>
        <v>500</v>
      </c>
      <c r="G31" s="96">
        <f aca="true" t="shared" si="1" ref="G31:H34">G32</f>
        <v>500</v>
      </c>
      <c r="H31" s="110">
        <f t="shared" si="1"/>
        <v>500</v>
      </c>
    </row>
    <row r="32" spans="1:8" s="1" customFormat="1" ht="54" customHeight="1">
      <c r="A32" s="17" t="s">
        <v>232</v>
      </c>
      <c r="B32" s="20" t="s">
        <v>26</v>
      </c>
      <c r="C32" s="20" t="s">
        <v>41</v>
      </c>
      <c r="D32" s="20" t="s">
        <v>139</v>
      </c>
      <c r="E32" s="20"/>
      <c r="F32" s="96">
        <f>F33</f>
        <v>500</v>
      </c>
      <c r="G32" s="96">
        <f t="shared" si="1"/>
        <v>500</v>
      </c>
      <c r="H32" s="110">
        <f t="shared" si="1"/>
        <v>500</v>
      </c>
    </row>
    <row r="33" spans="1:8" s="1" customFormat="1" ht="33" customHeight="1">
      <c r="A33" s="17" t="s">
        <v>142</v>
      </c>
      <c r="B33" s="20" t="s">
        <v>26</v>
      </c>
      <c r="C33" s="20" t="s">
        <v>41</v>
      </c>
      <c r="D33" s="20" t="s">
        <v>140</v>
      </c>
      <c r="E33" s="20"/>
      <c r="F33" s="96">
        <f>F34</f>
        <v>500</v>
      </c>
      <c r="G33" s="96">
        <f t="shared" si="1"/>
        <v>500</v>
      </c>
      <c r="H33" s="110">
        <f t="shared" si="1"/>
        <v>500</v>
      </c>
    </row>
    <row r="34" spans="1:8" s="1" customFormat="1" ht="33" customHeight="1">
      <c r="A34" s="17" t="s">
        <v>152</v>
      </c>
      <c r="B34" s="20" t="s">
        <v>26</v>
      </c>
      <c r="C34" s="20" t="s">
        <v>41</v>
      </c>
      <c r="D34" s="20" t="s">
        <v>150</v>
      </c>
      <c r="E34" s="20"/>
      <c r="F34" s="96">
        <f>F35</f>
        <v>500</v>
      </c>
      <c r="G34" s="96">
        <f t="shared" si="1"/>
        <v>500</v>
      </c>
      <c r="H34" s="110">
        <f t="shared" si="1"/>
        <v>500</v>
      </c>
    </row>
    <row r="35" spans="1:8" s="1" customFormat="1" ht="71.25" customHeight="1">
      <c r="A35" s="17" t="s">
        <v>153</v>
      </c>
      <c r="B35" s="20" t="s">
        <v>26</v>
      </c>
      <c r="C35" s="20" t="s">
        <v>41</v>
      </c>
      <c r="D35" s="20" t="s">
        <v>154</v>
      </c>
      <c r="E35" s="20" t="s">
        <v>48</v>
      </c>
      <c r="F35" s="96">
        <f>'приложение 7 (1)'!G37</f>
        <v>500</v>
      </c>
      <c r="G35" s="96">
        <f>'приложение 7 (1)'!H37</f>
        <v>500</v>
      </c>
      <c r="H35" s="110">
        <f>'приложение 7 (1)'!I37</f>
        <v>500</v>
      </c>
    </row>
    <row r="36" spans="1:8" s="1" customFormat="1" ht="25.5" customHeight="1">
      <c r="A36" s="17" t="s">
        <v>57</v>
      </c>
      <c r="B36" s="20" t="s">
        <v>26</v>
      </c>
      <c r="C36" s="20" t="s">
        <v>42</v>
      </c>
      <c r="D36" s="20"/>
      <c r="E36" s="20"/>
      <c r="F36" s="96">
        <f>F40+F42+F43+F46+F47+F44</f>
        <v>8676.5</v>
      </c>
      <c r="G36" s="96">
        <f>G40+G42+G43+G46+G47</f>
        <v>8187.2</v>
      </c>
      <c r="H36" s="110">
        <f>H40+H42+H43+H46+H47</f>
        <v>8756.9</v>
      </c>
    </row>
    <row r="37" spans="1:8" s="1" customFormat="1" ht="54.75" customHeight="1">
      <c r="A37" s="17" t="s">
        <v>138</v>
      </c>
      <c r="B37" s="20" t="s">
        <v>26</v>
      </c>
      <c r="C37" s="20" t="s">
        <v>42</v>
      </c>
      <c r="D37" s="20" t="s">
        <v>139</v>
      </c>
      <c r="E37" s="20"/>
      <c r="F37" s="96">
        <f>F38</f>
        <v>8676.5</v>
      </c>
      <c r="G37" s="96">
        <f>G38</f>
        <v>8187.200000000001</v>
      </c>
      <c r="H37" s="110">
        <f>H38</f>
        <v>8756.9</v>
      </c>
    </row>
    <row r="38" spans="1:8" s="1" customFormat="1" ht="30.75" customHeight="1">
      <c r="A38" s="17" t="s">
        <v>142</v>
      </c>
      <c r="B38" s="20" t="s">
        <v>26</v>
      </c>
      <c r="C38" s="20" t="s">
        <v>42</v>
      </c>
      <c r="D38" s="20" t="s">
        <v>140</v>
      </c>
      <c r="E38" s="20"/>
      <c r="F38" s="96">
        <f>F39+F41+F45</f>
        <v>8676.5</v>
      </c>
      <c r="G38" s="96">
        <f>G39+G41+G45</f>
        <v>8187.200000000001</v>
      </c>
      <c r="H38" s="110">
        <f>H39+H41+H45</f>
        <v>8756.9</v>
      </c>
    </row>
    <row r="39" spans="1:8" s="1" customFormat="1" ht="30.75" customHeight="1">
      <c r="A39" s="17" t="str">
        <f>'приложение 7 (1)'!A41</f>
        <v>Основное мероприятие «Расходы на обеспечение функций органов местного самоуправления»</v>
      </c>
      <c r="B39" s="20" t="s">
        <v>26</v>
      </c>
      <c r="C39" s="20" t="s">
        <v>42</v>
      </c>
      <c r="D39" s="20" t="s">
        <v>141</v>
      </c>
      <c r="E39" s="20"/>
      <c r="F39" s="96">
        <f>F40</f>
        <v>649.4</v>
      </c>
      <c r="G39" s="96">
        <f>G40</f>
        <v>649.4</v>
      </c>
      <c r="H39" s="110">
        <f>H40</f>
        <v>649.4</v>
      </c>
    </row>
    <row r="40" spans="1:8" s="1" customFormat="1" ht="45.75" customHeight="1">
      <c r="A40" s="17" t="str">
        <f>'приложение 7 (1)'!A42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40" s="20" t="s">
        <v>26</v>
      </c>
      <c r="C40" s="20" t="s">
        <v>42</v>
      </c>
      <c r="D40" s="20" t="s">
        <v>145</v>
      </c>
      <c r="E40" s="20" t="s">
        <v>45</v>
      </c>
      <c r="F40" s="96">
        <f>'приложение 7 (1)'!G42</f>
        <v>649.4</v>
      </c>
      <c r="G40" s="96">
        <f>'приложение 7 (1)'!H42</f>
        <v>649.4</v>
      </c>
      <c r="H40" s="110">
        <f>'приложение 7 (1)'!I42</f>
        <v>649.4</v>
      </c>
    </row>
    <row r="41" spans="1:8" s="1" customFormat="1" ht="74.25" customHeight="1">
      <c r="A41" s="17" t="s">
        <v>155</v>
      </c>
      <c r="B41" s="20" t="s">
        <v>26</v>
      </c>
      <c r="C41" s="20" t="s">
        <v>42</v>
      </c>
      <c r="D41" s="20" t="s">
        <v>156</v>
      </c>
      <c r="E41" s="20"/>
      <c r="F41" s="96">
        <f>F42+F43+F44</f>
        <v>2996.1</v>
      </c>
      <c r="G41" s="96">
        <f>G42+G43</f>
        <v>2506.8</v>
      </c>
      <c r="H41" s="110">
        <f>H42+H43</f>
        <v>3074.5</v>
      </c>
    </row>
    <row r="42" spans="1:8" s="1" customFormat="1" ht="41.25" customHeight="1">
      <c r="A42" s="17" t="s">
        <v>272</v>
      </c>
      <c r="B42" s="20" t="s">
        <v>26</v>
      </c>
      <c r="C42" s="20" t="s">
        <v>42</v>
      </c>
      <c r="D42" s="20" t="s">
        <v>157</v>
      </c>
      <c r="E42" s="20" t="s">
        <v>45</v>
      </c>
      <c r="F42" s="96">
        <f>'приложение 7 (1)'!G44</f>
        <v>1180.5</v>
      </c>
      <c r="G42" s="96">
        <f>'приложение 7 (1)'!H44</f>
        <v>1006.8</v>
      </c>
      <c r="H42" s="110">
        <f>'приложение 7 (1)'!I44</f>
        <v>1055</v>
      </c>
    </row>
    <row r="43" spans="1:8" s="1" customFormat="1" ht="48.75" customHeight="1">
      <c r="A43" s="17" t="s">
        <v>280</v>
      </c>
      <c r="B43" s="20" t="s">
        <v>26</v>
      </c>
      <c r="C43" s="20" t="s">
        <v>42</v>
      </c>
      <c r="D43" s="20" t="s">
        <v>157</v>
      </c>
      <c r="E43" s="20" t="s">
        <v>46</v>
      </c>
      <c r="F43" s="96">
        <f>'приложение 7 (1)'!G45</f>
        <v>1815.6</v>
      </c>
      <c r="G43" s="96">
        <f>'приложение 7 (1)'!H45</f>
        <v>1500</v>
      </c>
      <c r="H43" s="110">
        <f>'приложение 7 (1)'!I45</f>
        <v>2019.5</v>
      </c>
    </row>
    <row r="44" spans="1:8" s="1" customFormat="1" ht="48.75" customHeight="1">
      <c r="A44" s="17" t="str">
        <f>'приложение 7 (1)'!A46</f>
        <v>Выполнение других расходных обязательств (Иные бюджетные ассигнования)</v>
      </c>
      <c r="B44" s="20" t="s">
        <v>26</v>
      </c>
      <c r="C44" s="20" t="s">
        <v>42</v>
      </c>
      <c r="D44" s="20" t="s">
        <v>157</v>
      </c>
      <c r="E44" s="20" t="s">
        <v>48</v>
      </c>
      <c r="F44" s="96">
        <f>'приложение 7 (1)'!G46</f>
        <v>0</v>
      </c>
      <c r="G44" s="96">
        <v>0</v>
      </c>
      <c r="H44" s="110">
        <v>0</v>
      </c>
    </row>
    <row r="45" spans="1:8" s="122" customFormat="1" ht="33" customHeight="1">
      <c r="A45" s="123" t="str">
        <f>'приложение 7 (1)'!A47</f>
        <v>Основное мероприятие"Расходы на обеспечение деятельности МКУ"СКООМС" </v>
      </c>
      <c r="B45" s="119" t="s">
        <v>26</v>
      </c>
      <c r="C45" s="119" t="s">
        <v>42</v>
      </c>
      <c r="D45" s="119" t="s">
        <v>438</v>
      </c>
      <c r="E45" s="119"/>
      <c r="F45" s="124">
        <f>F46+F47</f>
        <v>5031</v>
      </c>
      <c r="G45" s="124">
        <f>G46+G47</f>
        <v>5031</v>
      </c>
      <c r="H45" s="125">
        <f>H46+H47</f>
        <v>5033</v>
      </c>
    </row>
    <row r="46" spans="1:8" s="122" customFormat="1" ht="72" customHeight="1">
      <c r="A46" s="123" t="str">
        <f>'приложение 7 (1)'!A48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46" s="119" t="s">
        <v>26</v>
      </c>
      <c r="C46" s="119" t="s">
        <v>42</v>
      </c>
      <c r="D46" s="119" t="s">
        <v>440</v>
      </c>
      <c r="E46" s="119" t="s">
        <v>47</v>
      </c>
      <c r="F46" s="124">
        <f>'приложение 7 (1)'!G48</f>
        <v>4820.5</v>
      </c>
      <c r="G46" s="124">
        <f>'приложение 7 (1)'!H48</f>
        <v>4820.5</v>
      </c>
      <c r="H46" s="125">
        <f>'приложение 7 (1)'!I48</f>
        <v>4820.5</v>
      </c>
    </row>
    <row r="47" spans="1:8" s="122" customFormat="1" ht="42" customHeight="1">
      <c r="A47" s="123" t="str">
        <f>'приложение 7 (1)'!A49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47" s="119" t="s">
        <v>26</v>
      </c>
      <c r="C47" s="119" t="s">
        <v>42</v>
      </c>
      <c r="D47" s="119" t="s">
        <v>440</v>
      </c>
      <c r="E47" s="119" t="s">
        <v>45</v>
      </c>
      <c r="F47" s="124">
        <f>'приложение 7 (1)'!G49</f>
        <v>210.5</v>
      </c>
      <c r="G47" s="124">
        <f>'приложение 7 (1)'!H49</f>
        <v>210.5</v>
      </c>
      <c r="H47" s="125">
        <f>'приложение 7 (1)'!I49</f>
        <v>212.5</v>
      </c>
    </row>
    <row r="48" spans="1:8" s="1" customFormat="1" ht="27.75" customHeight="1">
      <c r="A48" s="17" t="s">
        <v>392</v>
      </c>
      <c r="B48" s="20" t="s">
        <v>31</v>
      </c>
      <c r="C48" s="20"/>
      <c r="D48" s="20"/>
      <c r="E48" s="20"/>
      <c r="F48" s="96">
        <f>F56+F49</f>
        <v>100</v>
      </c>
      <c r="G48" s="96">
        <f>G56+G49</f>
        <v>100</v>
      </c>
      <c r="H48" s="110">
        <f>H56+H49</f>
        <v>100</v>
      </c>
    </row>
    <row r="49" spans="1:8" s="1" customFormat="1" ht="42" customHeight="1">
      <c r="A49" s="17" t="s">
        <v>454</v>
      </c>
      <c r="B49" s="20" t="s">
        <v>31</v>
      </c>
      <c r="C49" s="20" t="s">
        <v>44</v>
      </c>
      <c r="D49" s="20"/>
      <c r="E49" s="20"/>
      <c r="F49" s="96">
        <f>F50</f>
        <v>0</v>
      </c>
      <c r="G49" s="96">
        <f aca="true" t="shared" si="2" ref="G49:H51">G50</f>
        <v>0</v>
      </c>
      <c r="H49" s="110">
        <f t="shared" si="2"/>
        <v>0</v>
      </c>
    </row>
    <row r="50" spans="1:8" s="1" customFormat="1" ht="42" customHeight="1">
      <c r="A50" s="17" t="s">
        <v>385</v>
      </c>
      <c r="B50" s="20" t="s">
        <v>31</v>
      </c>
      <c r="C50" s="20" t="s">
        <v>44</v>
      </c>
      <c r="D50" s="20" t="s">
        <v>139</v>
      </c>
      <c r="E50" s="20"/>
      <c r="F50" s="96">
        <f>F51</f>
        <v>0</v>
      </c>
      <c r="G50" s="96">
        <f t="shared" si="2"/>
        <v>0</v>
      </c>
      <c r="H50" s="110">
        <f t="shared" si="2"/>
        <v>0</v>
      </c>
    </row>
    <row r="51" spans="1:8" s="1" customFormat="1" ht="42" customHeight="1">
      <c r="A51" s="17" t="s">
        <v>394</v>
      </c>
      <c r="B51" s="20" t="s">
        <v>31</v>
      </c>
      <c r="C51" s="20" t="s">
        <v>44</v>
      </c>
      <c r="D51" s="20" t="s">
        <v>398</v>
      </c>
      <c r="E51" s="20"/>
      <c r="F51" s="96">
        <f>F52</f>
        <v>0</v>
      </c>
      <c r="G51" s="96">
        <f t="shared" si="2"/>
        <v>0</v>
      </c>
      <c r="H51" s="110">
        <f t="shared" si="2"/>
        <v>0</v>
      </c>
    </row>
    <row r="52" spans="1:8" s="1" customFormat="1" ht="42" customHeight="1">
      <c r="A52" s="17" t="s">
        <v>455</v>
      </c>
      <c r="B52" s="20" t="s">
        <v>31</v>
      </c>
      <c r="C52" s="20" t="s">
        <v>44</v>
      </c>
      <c r="D52" s="20" t="s">
        <v>457</v>
      </c>
      <c r="E52" s="20"/>
      <c r="F52" s="96">
        <f>F53+F54+F55</f>
        <v>0</v>
      </c>
      <c r="G52" s="96">
        <f>G53+G54+G55</f>
        <v>0</v>
      </c>
      <c r="H52" s="110">
        <f>H53+H54+H55</f>
        <v>0</v>
      </c>
    </row>
    <row r="53" spans="1:8" s="1" customFormat="1" ht="57.75" customHeight="1">
      <c r="A53" s="17" t="s">
        <v>456</v>
      </c>
      <c r="B53" s="20" t="s">
        <v>31</v>
      </c>
      <c r="C53" s="20" t="s">
        <v>44</v>
      </c>
      <c r="D53" s="20" t="s">
        <v>458</v>
      </c>
      <c r="E53" s="20" t="s">
        <v>45</v>
      </c>
      <c r="F53" s="96">
        <f>'приложение 7 (1)'!G55</f>
        <v>0</v>
      </c>
      <c r="G53" s="96">
        <v>0</v>
      </c>
      <c r="H53" s="110">
        <v>0</v>
      </c>
    </row>
    <row r="54" spans="1:8" s="1" customFormat="1" ht="57.75" customHeight="1">
      <c r="A54" s="17" t="str">
        <f>'приложение 7 (1)'!A56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4" s="20" t="s">
        <v>31</v>
      </c>
      <c r="C54" s="20" t="s">
        <v>44</v>
      </c>
      <c r="D54" s="20" t="s">
        <v>458</v>
      </c>
      <c r="E54" s="20" t="s">
        <v>54</v>
      </c>
      <c r="F54" s="96">
        <f>'приложение 7 (1)'!G56</f>
        <v>0</v>
      </c>
      <c r="G54" s="96">
        <v>0</v>
      </c>
      <c r="H54" s="110">
        <v>0</v>
      </c>
    </row>
    <row r="55" spans="1:8" s="1" customFormat="1" ht="54.75" customHeight="1">
      <c r="A55" s="17" t="s">
        <v>459</v>
      </c>
      <c r="B55" s="20" t="s">
        <v>31</v>
      </c>
      <c r="C55" s="20" t="s">
        <v>44</v>
      </c>
      <c r="D55" s="20" t="s">
        <v>460</v>
      </c>
      <c r="E55" s="20" t="s">
        <v>54</v>
      </c>
      <c r="F55" s="96">
        <f>'приложение 7 (1)'!G57</f>
        <v>0</v>
      </c>
      <c r="G55" s="96">
        <v>0</v>
      </c>
      <c r="H55" s="110">
        <v>0</v>
      </c>
    </row>
    <row r="56" spans="1:8" s="1" customFormat="1" ht="42" customHeight="1">
      <c r="A56" s="17" t="s">
        <v>393</v>
      </c>
      <c r="B56" s="20" t="s">
        <v>31</v>
      </c>
      <c r="C56" s="20" t="s">
        <v>397</v>
      </c>
      <c r="D56" s="20"/>
      <c r="E56" s="20"/>
      <c r="F56" s="96">
        <f>F57</f>
        <v>100</v>
      </c>
      <c r="G56" s="96">
        <f aca="true" t="shared" si="3" ref="G56:H59">G57</f>
        <v>100</v>
      </c>
      <c r="H56" s="110">
        <f t="shared" si="3"/>
        <v>100</v>
      </c>
    </row>
    <row r="57" spans="1:8" s="1" customFormat="1" ht="42" customHeight="1">
      <c r="A57" s="17" t="s">
        <v>385</v>
      </c>
      <c r="B57" s="20" t="s">
        <v>31</v>
      </c>
      <c r="C57" s="20" t="s">
        <v>397</v>
      </c>
      <c r="D57" s="20" t="s">
        <v>139</v>
      </c>
      <c r="E57" s="20"/>
      <c r="F57" s="96">
        <f>F58</f>
        <v>100</v>
      </c>
      <c r="G57" s="96">
        <f t="shared" si="3"/>
        <v>100</v>
      </c>
      <c r="H57" s="110">
        <f t="shared" si="3"/>
        <v>100</v>
      </c>
    </row>
    <row r="58" spans="1:8" s="1" customFormat="1" ht="42" customHeight="1">
      <c r="A58" s="17" t="s">
        <v>394</v>
      </c>
      <c r="B58" s="20" t="s">
        <v>31</v>
      </c>
      <c r="C58" s="20" t="s">
        <v>397</v>
      </c>
      <c r="D58" s="20" t="s">
        <v>398</v>
      </c>
      <c r="E58" s="20"/>
      <c r="F58" s="96">
        <f>F59</f>
        <v>100</v>
      </c>
      <c r="G58" s="96">
        <f t="shared" si="3"/>
        <v>100</v>
      </c>
      <c r="H58" s="110">
        <f t="shared" si="3"/>
        <v>100</v>
      </c>
    </row>
    <row r="59" spans="1:8" s="1" customFormat="1" ht="42" customHeight="1">
      <c r="A59" s="17" t="s">
        <v>395</v>
      </c>
      <c r="B59" s="20" t="s">
        <v>31</v>
      </c>
      <c r="C59" s="20" t="s">
        <v>397</v>
      </c>
      <c r="D59" s="20" t="s">
        <v>399</v>
      </c>
      <c r="E59" s="20"/>
      <c r="F59" s="96">
        <f>F60</f>
        <v>100</v>
      </c>
      <c r="G59" s="96">
        <f t="shared" si="3"/>
        <v>100</v>
      </c>
      <c r="H59" s="110">
        <f t="shared" si="3"/>
        <v>100</v>
      </c>
    </row>
    <row r="60" spans="1:8" s="1" customFormat="1" ht="42" customHeight="1">
      <c r="A60" s="17" t="s">
        <v>396</v>
      </c>
      <c r="B60" s="20" t="s">
        <v>31</v>
      </c>
      <c r="C60" s="20" t="s">
        <v>397</v>
      </c>
      <c r="D60" s="20" t="s">
        <v>400</v>
      </c>
      <c r="E60" s="20" t="s">
        <v>45</v>
      </c>
      <c r="F60" s="96">
        <f>'приложение 7 (1)'!G62</f>
        <v>100</v>
      </c>
      <c r="G60" s="96">
        <f>'приложение 7 (1)'!H62</f>
        <v>100</v>
      </c>
      <c r="H60" s="110">
        <f>'приложение 7 (1)'!I62</f>
        <v>100</v>
      </c>
    </row>
    <row r="61" spans="1:8" s="1" customFormat="1" ht="33.75" customHeight="1">
      <c r="A61" s="17" t="s">
        <v>16</v>
      </c>
      <c r="B61" s="20" t="s">
        <v>27</v>
      </c>
      <c r="C61" s="20"/>
      <c r="D61" s="20"/>
      <c r="E61" s="20"/>
      <c r="F61" s="96">
        <f>F62+F67+F74</f>
        <v>95256.6</v>
      </c>
      <c r="G61" s="96">
        <f>G62+G67+G74</f>
        <v>25736.2</v>
      </c>
      <c r="H61" s="110">
        <f>H62+H67+H74</f>
        <v>25410</v>
      </c>
    </row>
    <row r="62" spans="1:8" s="1" customFormat="1" ht="29.25" customHeight="1">
      <c r="A62" s="17" t="s">
        <v>56</v>
      </c>
      <c r="B62" s="20" t="s">
        <v>27</v>
      </c>
      <c r="C62" s="20" t="s">
        <v>29</v>
      </c>
      <c r="D62" s="20"/>
      <c r="E62" s="20"/>
      <c r="F62" s="96">
        <f>F66</f>
        <v>292</v>
      </c>
      <c r="G62" s="96">
        <f>G66</f>
        <v>292</v>
      </c>
      <c r="H62" s="110">
        <f>H66</f>
        <v>292</v>
      </c>
    </row>
    <row r="63" spans="1:8" s="1" customFormat="1" ht="57.75" customHeight="1">
      <c r="A63" s="17" t="s">
        <v>138</v>
      </c>
      <c r="B63" s="20" t="s">
        <v>27</v>
      </c>
      <c r="C63" s="20" t="s">
        <v>29</v>
      </c>
      <c r="D63" s="20" t="s">
        <v>139</v>
      </c>
      <c r="E63" s="20"/>
      <c r="F63" s="96">
        <f>F64</f>
        <v>292</v>
      </c>
      <c r="G63" s="96">
        <f aca="true" t="shared" si="4" ref="G63:H65">G64</f>
        <v>292</v>
      </c>
      <c r="H63" s="110">
        <f t="shared" si="4"/>
        <v>292</v>
      </c>
    </row>
    <row r="64" spans="1:8" s="1" customFormat="1" ht="24.75" customHeight="1">
      <c r="A64" s="17" t="s">
        <v>161</v>
      </c>
      <c r="B64" s="20" t="s">
        <v>27</v>
      </c>
      <c r="C64" s="20" t="s">
        <v>29</v>
      </c>
      <c r="D64" s="20" t="s">
        <v>160</v>
      </c>
      <c r="E64" s="20"/>
      <c r="F64" s="96">
        <f>F65</f>
        <v>292</v>
      </c>
      <c r="G64" s="96">
        <f t="shared" si="4"/>
        <v>292</v>
      </c>
      <c r="H64" s="110">
        <f t="shared" si="4"/>
        <v>292</v>
      </c>
    </row>
    <row r="65" spans="1:8" s="1" customFormat="1" ht="44.25" customHeight="1">
      <c r="A65" s="17" t="s">
        <v>162</v>
      </c>
      <c r="B65" s="20" t="s">
        <v>27</v>
      </c>
      <c r="C65" s="20" t="s">
        <v>29</v>
      </c>
      <c r="D65" s="20" t="s">
        <v>163</v>
      </c>
      <c r="E65" s="20"/>
      <c r="F65" s="96">
        <f>F66</f>
        <v>292</v>
      </c>
      <c r="G65" s="96">
        <f t="shared" si="4"/>
        <v>292</v>
      </c>
      <c r="H65" s="110">
        <f t="shared" si="4"/>
        <v>292</v>
      </c>
    </row>
    <row r="66" spans="1:8" s="1" customFormat="1" ht="57" customHeight="1">
      <c r="A66" s="17" t="s">
        <v>273</v>
      </c>
      <c r="B66" s="20" t="s">
        <v>27</v>
      </c>
      <c r="C66" s="20" t="s">
        <v>29</v>
      </c>
      <c r="D66" s="20" t="s">
        <v>164</v>
      </c>
      <c r="E66" s="20" t="s">
        <v>45</v>
      </c>
      <c r="F66" s="96">
        <f>'приложение 7 (1)'!G68</f>
        <v>292</v>
      </c>
      <c r="G66" s="96">
        <f>'приложение 7 (1)'!H68</f>
        <v>292</v>
      </c>
      <c r="H66" s="110">
        <f>'приложение 7 (1)'!I68</f>
        <v>292</v>
      </c>
    </row>
    <row r="67" spans="1:8" s="1" customFormat="1" ht="27" customHeight="1">
      <c r="A67" s="17" t="s">
        <v>43</v>
      </c>
      <c r="B67" s="20" t="s">
        <v>27</v>
      </c>
      <c r="C67" s="20" t="s">
        <v>44</v>
      </c>
      <c r="D67" s="20"/>
      <c r="E67" s="20"/>
      <c r="F67" s="96">
        <f>F68</f>
        <v>22188.9</v>
      </c>
      <c r="G67" s="96">
        <f aca="true" t="shared" si="5" ref="G67:H69">G68</f>
        <v>22525.2</v>
      </c>
      <c r="H67" s="110">
        <f t="shared" si="5"/>
        <v>22699</v>
      </c>
    </row>
    <row r="68" spans="1:8" s="1" customFormat="1" ht="41.25" customHeight="1">
      <c r="A68" s="17" t="s">
        <v>165</v>
      </c>
      <c r="B68" s="20" t="s">
        <v>27</v>
      </c>
      <c r="C68" s="20" t="s">
        <v>44</v>
      </c>
      <c r="D68" s="20" t="s">
        <v>167</v>
      </c>
      <c r="E68" s="20"/>
      <c r="F68" s="96">
        <f>F69</f>
        <v>22188.9</v>
      </c>
      <c r="G68" s="96">
        <f t="shared" si="5"/>
        <v>22525.2</v>
      </c>
      <c r="H68" s="110">
        <f t="shared" si="5"/>
        <v>22699</v>
      </c>
    </row>
    <row r="69" spans="1:8" s="1" customFormat="1" ht="27" customHeight="1">
      <c r="A69" s="17" t="s">
        <v>166</v>
      </c>
      <c r="B69" s="20" t="s">
        <v>27</v>
      </c>
      <c r="C69" s="20" t="s">
        <v>44</v>
      </c>
      <c r="D69" s="20" t="s">
        <v>168</v>
      </c>
      <c r="E69" s="20"/>
      <c r="F69" s="96">
        <f>F70</f>
        <v>22188.9</v>
      </c>
      <c r="G69" s="96">
        <f t="shared" si="5"/>
        <v>22525.2</v>
      </c>
      <c r="H69" s="110">
        <f t="shared" si="5"/>
        <v>22699</v>
      </c>
    </row>
    <row r="70" spans="1:8" s="1" customFormat="1" ht="27" customHeight="1">
      <c r="A70" s="17" t="s">
        <v>169</v>
      </c>
      <c r="B70" s="20" t="s">
        <v>27</v>
      </c>
      <c r="C70" s="20" t="s">
        <v>44</v>
      </c>
      <c r="D70" s="54" t="s">
        <v>170</v>
      </c>
      <c r="E70" s="20"/>
      <c r="F70" s="96">
        <f>F71+F73+F72</f>
        <v>22188.9</v>
      </c>
      <c r="G70" s="96">
        <f>G71+G73+G72</f>
        <v>22525.2</v>
      </c>
      <c r="H70" s="110">
        <f>H71+H73+H72</f>
        <v>22699</v>
      </c>
    </row>
    <row r="71" spans="1:8" s="1" customFormat="1" ht="39.75" customHeight="1">
      <c r="A71" s="17" t="str">
        <f>'приложение 7 (1)'!A73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71" s="20" t="s">
        <v>27</v>
      </c>
      <c r="C71" s="20" t="s">
        <v>44</v>
      </c>
      <c r="D71" s="54" t="s">
        <v>476</v>
      </c>
      <c r="E71" s="20" t="s">
        <v>45</v>
      </c>
      <c r="F71" s="96">
        <f>'приложение 7 (1)'!G73</f>
        <v>0</v>
      </c>
      <c r="G71" s="96">
        <v>0</v>
      </c>
      <c r="H71" s="110">
        <v>0</v>
      </c>
    </row>
    <row r="72" spans="1:8" s="1" customFormat="1" ht="51.75" customHeight="1">
      <c r="A72" s="17" t="str">
        <f>'приложение 7 (1)'!A74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72" s="20" t="s">
        <v>27</v>
      </c>
      <c r="C72" s="20" t="s">
        <v>44</v>
      </c>
      <c r="D72" s="20" t="s">
        <v>172</v>
      </c>
      <c r="E72" s="20" t="s">
        <v>45</v>
      </c>
      <c r="F72" s="96">
        <f>'приложение 7 (1)'!G74</f>
        <v>0</v>
      </c>
      <c r="G72" s="96">
        <v>0</v>
      </c>
      <c r="H72" s="110">
        <v>0</v>
      </c>
    </row>
    <row r="73" spans="1:8" s="1" customFormat="1" ht="40.5" customHeight="1">
      <c r="A73" s="17" t="s">
        <v>171</v>
      </c>
      <c r="B73" s="20" t="s">
        <v>27</v>
      </c>
      <c r="C73" s="20" t="s">
        <v>44</v>
      </c>
      <c r="D73" s="20" t="s">
        <v>172</v>
      </c>
      <c r="E73" s="20" t="s">
        <v>48</v>
      </c>
      <c r="F73" s="96">
        <f>'приложение 7 (1)'!G75</f>
        <v>22188.9</v>
      </c>
      <c r="G73" s="96">
        <f>'приложение 7 (1)'!H75</f>
        <v>22525.2</v>
      </c>
      <c r="H73" s="110">
        <f>'приложение 7 (1)'!I75</f>
        <v>22699</v>
      </c>
    </row>
    <row r="74" spans="1:8" s="1" customFormat="1" ht="27.75" customHeight="1">
      <c r="A74" s="17" t="s">
        <v>49</v>
      </c>
      <c r="B74" s="20" t="s">
        <v>27</v>
      </c>
      <c r="C74" s="20" t="s">
        <v>28</v>
      </c>
      <c r="D74" s="20"/>
      <c r="E74" s="20"/>
      <c r="F74" s="96">
        <f aca="true" t="shared" si="6" ref="F74:H75">F75</f>
        <v>72775.7</v>
      </c>
      <c r="G74" s="96">
        <f t="shared" si="6"/>
        <v>2919</v>
      </c>
      <c r="H74" s="110">
        <f t="shared" si="6"/>
        <v>2419</v>
      </c>
    </row>
    <row r="75" spans="1:8" s="1" customFormat="1" ht="44.25" customHeight="1">
      <c r="A75" s="17" t="s">
        <v>165</v>
      </c>
      <c r="B75" s="20" t="s">
        <v>27</v>
      </c>
      <c r="C75" s="20" t="s">
        <v>28</v>
      </c>
      <c r="D75" s="20" t="s">
        <v>167</v>
      </c>
      <c r="E75" s="20"/>
      <c r="F75" s="96">
        <f t="shared" si="6"/>
        <v>72775.7</v>
      </c>
      <c r="G75" s="96">
        <f t="shared" si="6"/>
        <v>2919</v>
      </c>
      <c r="H75" s="110">
        <f t="shared" si="6"/>
        <v>2419</v>
      </c>
    </row>
    <row r="76" spans="1:8" s="1" customFormat="1" ht="18" customHeight="1">
      <c r="A76" s="17" t="s">
        <v>173</v>
      </c>
      <c r="B76" s="20" t="s">
        <v>27</v>
      </c>
      <c r="C76" s="20" t="s">
        <v>28</v>
      </c>
      <c r="D76" s="20" t="s">
        <v>174</v>
      </c>
      <c r="E76" s="20"/>
      <c r="F76" s="96">
        <f>F77+F80+F82+F84</f>
        <v>72775.7</v>
      </c>
      <c r="G76" s="96">
        <f>G77+G80+G82+G84</f>
        <v>2919</v>
      </c>
      <c r="H76" s="110">
        <f>H77+H80+H82+H84</f>
        <v>2419</v>
      </c>
    </row>
    <row r="77" spans="1:8" s="104" customFormat="1" ht="63.75" customHeight="1">
      <c r="A77" s="101" t="str">
        <f>'приложение 7 (1)'!A79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77" s="102" t="s">
        <v>27</v>
      </c>
      <c r="C77" s="102" t="s">
        <v>28</v>
      </c>
      <c r="D77" s="102" t="s">
        <v>422</v>
      </c>
      <c r="E77" s="102"/>
      <c r="F77" s="103">
        <f>F78+F79</f>
        <v>72456.7</v>
      </c>
      <c r="G77" s="103">
        <f>G79</f>
        <v>2500</v>
      </c>
      <c r="H77" s="111">
        <f>H79</f>
        <v>2000</v>
      </c>
    </row>
    <row r="78" spans="1:8" s="104" customFormat="1" ht="63.75" customHeight="1">
      <c r="A78" s="101" t="str">
        <f>'приложение 7 (1)'!A80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78" s="102" t="s">
        <v>27</v>
      </c>
      <c r="C78" s="102" t="s">
        <v>28</v>
      </c>
      <c r="D78" s="102" t="s">
        <v>527</v>
      </c>
      <c r="E78" s="102" t="s">
        <v>46</v>
      </c>
      <c r="F78" s="103">
        <f>'приложение 7 (1)'!G80</f>
        <v>42816.4</v>
      </c>
      <c r="G78" s="103">
        <v>0</v>
      </c>
      <c r="H78" s="111">
        <v>0</v>
      </c>
    </row>
    <row r="79" spans="1:8" s="104" customFormat="1" ht="45" customHeight="1">
      <c r="A79" s="101" t="str">
        <f>'приложение 7 (1)'!A81</f>
        <v>Выполнение других расходных обязательств (закупка товаров, работ и услуг для обеспечения государственных (муниципальных) нужд)</v>
      </c>
      <c r="B79" s="102" t="s">
        <v>27</v>
      </c>
      <c r="C79" s="102" t="s">
        <v>28</v>
      </c>
      <c r="D79" s="102" t="s">
        <v>424</v>
      </c>
      <c r="E79" s="102" t="s">
        <v>45</v>
      </c>
      <c r="F79" s="103">
        <f>'приложение 7 (1)'!G81</f>
        <v>29640.3</v>
      </c>
      <c r="G79" s="103">
        <f>'приложение 7 (1)'!H81</f>
        <v>2500</v>
      </c>
      <c r="H79" s="111">
        <f>'приложение 7 (1)'!I81</f>
        <v>2000</v>
      </c>
    </row>
    <row r="80" spans="1:8" s="1" customFormat="1" ht="32.25" customHeight="1">
      <c r="A80" s="17" t="s">
        <v>175</v>
      </c>
      <c r="B80" s="20" t="s">
        <v>27</v>
      </c>
      <c r="C80" s="20" t="s">
        <v>28</v>
      </c>
      <c r="D80" s="20" t="s">
        <v>176</v>
      </c>
      <c r="E80" s="20"/>
      <c r="F80" s="96">
        <f>F81</f>
        <v>100</v>
      </c>
      <c r="G80" s="96">
        <f>G81</f>
        <v>200</v>
      </c>
      <c r="H80" s="110">
        <f>H81</f>
        <v>200</v>
      </c>
    </row>
    <row r="81" spans="1:8" s="1" customFormat="1" ht="48" customHeight="1">
      <c r="A81" s="17" t="s">
        <v>274</v>
      </c>
      <c r="B81" s="20" t="s">
        <v>27</v>
      </c>
      <c r="C81" s="20" t="s">
        <v>28</v>
      </c>
      <c r="D81" s="20" t="s">
        <v>177</v>
      </c>
      <c r="E81" s="20" t="s">
        <v>45</v>
      </c>
      <c r="F81" s="96">
        <f>'приложение 7 (1)'!G83</f>
        <v>100</v>
      </c>
      <c r="G81" s="96">
        <f>'приложение 7 (1)'!H83</f>
        <v>200</v>
      </c>
      <c r="H81" s="110">
        <f>'приложение 7 (1)'!I83</f>
        <v>200</v>
      </c>
    </row>
    <row r="82" spans="1:8" s="1" customFormat="1" ht="24.75" customHeight="1">
      <c r="A82" s="17" t="s">
        <v>179</v>
      </c>
      <c r="B82" s="20" t="s">
        <v>27</v>
      </c>
      <c r="C82" s="20" t="s">
        <v>28</v>
      </c>
      <c r="D82" s="20" t="s">
        <v>178</v>
      </c>
      <c r="E82" s="20"/>
      <c r="F82" s="96">
        <f>F83</f>
        <v>119</v>
      </c>
      <c r="G82" s="96">
        <f>G83</f>
        <v>119</v>
      </c>
      <c r="H82" s="110">
        <f>H83</f>
        <v>119</v>
      </c>
    </row>
    <row r="83" spans="1:8" s="1" customFormat="1" ht="63.75" customHeight="1">
      <c r="A83" s="17" t="str">
        <f>'приложение 7 (1)'!A85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B83" s="20" t="s">
        <v>27</v>
      </c>
      <c r="C83" s="20" t="s">
        <v>28</v>
      </c>
      <c r="D83" s="20" t="s">
        <v>180</v>
      </c>
      <c r="E83" s="20" t="s">
        <v>35</v>
      </c>
      <c r="F83" s="96">
        <f>'приложение 7 (1)'!G85</f>
        <v>119</v>
      </c>
      <c r="G83" s="96">
        <f>'приложение 7 (1)'!H85</f>
        <v>119</v>
      </c>
      <c r="H83" s="110">
        <f>'приложение 7 (1)'!I85</f>
        <v>119</v>
      </c>
    </row>
    <row r="84" spans="1:8" s="1" customFormat="1" ht="36" customHeight="1">
      <c r="A84" s="17" t="s">
        <v>181</v>
      </c>
      <c r="B84" s="20" t="s">
        <v>27</v>
      </c>
      <c r="C84" s="20" t="s">
        <v>28</v>
      </c>
      <c r="D84" s="20" t="s">
        <v>182</v>
      </c>
      <c r="E84" s="20"/>
      <c r="F84" s="96">
        <f>F85</f>
        <v>100</v>
      </c>
      <c r="G84" s="96">
        <f>G85</f>
        <v>100</v>
      </c>
      <c r="H84" s="110">
        <f>H85</f>
        <v>100</v>
      </c>
    </row>
    <row r="85" spans="1:8" s="1" customFormat="1" ht="45" customHeight="1">
      <c r="A85" s="17" t="s">
        <v>275</v>
      </c>
      <c r="B85" s="20" t="s">
        <v>27</v>
      </c>
      <c r="C85" s="20" t="s">
        <v>28</v>
      </c>
      <c r="D85" s="20" t="s">
        <v>183</v>
      </c>
      <c r="E85" s="20" t="s">
        <v>45</v>
      </c>
      <c r="F85" s="96">
        <f>'приложение 7 (1)'!G87</f>
        <v>100</v>
      </c>
      <c r="G85" s="96">
        <f>'приложение 7 (1)'!H87</f>
        <v>100</v>
      </c>
      <c r="H85" s="110">
        <f>'приложение 7 (1)'!I87</f>
        <v>100</v>
      </c>
    </row>
    <row r="86" spans="1:8" s="1" customFormat="1" ht="31.5" customHeight="1">
      <c r="A86" s="17" t="s">
        <v>50</v>
      </c>
      <c r="B86" s="20" t="s">
        <v>29</v>
      </c>
      <c r="C86" s="20"/>
      <c r="D86" s="20"/>
      <c r="E86" s="20"/>
      <c r="F86" s="96">
        <f>F87+F97+F102+F121</f>
        <v>105624.97050000001</v>
      </c>
      <c r="G86" s="96">
        <f>G87+G97+G102+G121</f>
        <v>25665.25683</v>
      </c>
      <c r="H86" s="110">
        <f>H87+H97+H102+H121</f>
        <v>25777</v>
      </c>
    </row>
    <row r="87" spans="1:8" s="1" customFormat="1" ht="27.75" customHeight="1">
      <c r="A87" s="17" t="s">
        <v>17</v>
      </c>
      <c r="B87" s="20" t="s">
        <v>29</v>
      </c>
      <c r="C87" s="20" t="s">
        <v>26</v>
      </c>
      <c r="D87" s="20"/>
      <c r="E87" s="20"/>
      <c r="F87" s="96">
        <f aca="true" t="shared" si="7" ref="F87:H88">F88</f>
        <v>16998.252</v>
      </c>
      <c r="G87" s="96">
        <f t="shared" si="7"/>
        <v>53.6</v>
      </c>
      <c r="H87" s="110">
        <f t="shared" si="7"/>
        <v>53.6</v>
      </c>
    </row>
    <row r="88" spans="1:8" s="1" customFormat="1" ht="45.75" customHeight="1">
      <c r="A88" s="17" t="s">
        <v>165</v>
      </c>
      <c r="B88" s="20" t="s">
        <v>29</v>
      </c>
      <c r="C88" s="20" t="s">
        <v>26</v>
      </c>
      <c r="D88" s="20" t="s">
        <v>167</v>
      </c>
      <c r="E88" s="20"/>
      <c r="F88" s="96">
        <f t="shared" si="7"/>
        <v>16998.252</v>
      </c>
      <c r="G88" s="96">
        <f t="shared" si="7"/>
        <v>53.6</v>
      </c>
      <c r="H88" s="110">
        <f t="shared" si="7"/>
        <v>53.6</v>
      </c>
    </row>
    <row r="89" spans="1:8" s="1" customFormat="1" ht="45" customHeight="1">
      <c r="A89" s="17" t="s">
        <v>184</v>
      </c>
      <c r="B89" s="20" t="s">
        <v>29</v>
      </c>
      <c r="C89" s="20" t="s">
        <v>26</v>
      </c>
      <c r="D89" s="20" t="s">
        <v>185</v>
      </c>
      <c r="E89" s="20"/>
      <c r="F89" s="96">
        <f>F90+F92+F95</f>
        <v>16998.252</v>
      </c>
      <c r="G89" s="96">
        <f>G90+G92+G95</f>
        <v>53.6</v>
      </c>
      <c r="H89" s="110">
        <f>H90+H92+H95</f>
        <v>53.6</v>
      </c>
    </row>
    <row r="90" spans="1:8" s="1" customFormat="1" ht="31.5" customHeight="1">
      <c r="A90" s="17" t="s">
        <v>186</v>
      </c>
      <c r="B90" s="20" t="s">
        <v>29</v>
      </c>
      <c r="C90" s="20" t="s">
        <v>26</v>
      </c>
      <c r="D90" s="20" t="s">
        <v>187</v>
      </c>
      <c r="E90" s="20"/>
      <c r="F90" s="96">
        <f>F91</f>
        <v>16890.508</v>
      </c>
      <c r="G90" s="96">
        <f>G91</f>
        <v>0</v>
      </c>
      <c r="H90" s="110">
        <f>H91</f>
        <v>0</v>
      </c>
    </row>
    <row r="91" spans="1:8" s="1" customFormat="1" ht="61.5" customHeight="1">
      <c r="A91" s="17" t="s">
        <v>279</v>
      </c>
      <c r="B91" s="20" t="s">
        <v>29</v>
      </c>
      <c r="C91" s="20" t="s">
        <v>26</v>
      </c>
      <c r="D91" s="20" t="s">
        <v>188</v>
      </c>
      <c r="E91" s="20" t="s">
        <v>46</v>
      </c>
      <c r="F91" s="96">
        <f>'приложение 7 (1)'!G93</f>
        <v>16890.508</v>
      </c>
      <c r="G91" s="96">
        <f>'приложение 7 (1)'!H93</f>
        <v>0</v>
      </c>
      <c r="H91" s="110">
        <f>'приложение 7 (1)'!I93</f>
        <v>0</v>
      </c>
    </row>
    <row r="92" spans="1:8" s="1" customFormat="1" ht="67.5" customHeight="1">
      <c r="A92" s="17" t="s">
        <v>523</v>
      </c>
      <c r="B92" s="20" t="s">
        <v>29</v>
      </c>
      <c r="C92" s="20" t="s">
        <v>26</v>
      </c>
      <c r="D92" s="20" t="s">
        <v>190</v>
      </c>
      <c r="E92" s="20"/>
      <c r="F92" s="96">
        <f>F94+F93</f>
        <v>54.144</v>
      </c>
      <c r="G92" s="96">
        <f>G94+G93</f>
        <v>0</v>
      </c>
      <c r="H92" s="110">
        <f>H94+H93</f>
        <v>0</v>
      </c>
    </row>
    <row r="93" spans="1:8" s="1" customFormat="1" ht="57" customHeight="1">
      <c r="A93" s="17" t="s">
        <v>524</v>
      </c>
      <c r="B93" s="20" t="s">
        <v>29</v>
      </c>
      <c r="C93" s="20" t="s">
        <v>26</v>
      </c>
      <c r="D93" s="20" t="s">
        <v>191</v>
      </c>
      <c r="E93" s="20" t="s">
        <v>45</v>
      </c>
      <c r="F93" s="96">
        <f>'приложение 7 (1)'!G95</f>
        <v>54.144</v>
      </c>
      <c r="G93" s="96">
        <f>'приложение 7 (1)'!H95</f>
        <v>0</v>
      </c>
      <c r="H93" s="110">
        <f>'приложение 7 (1)'!I95</f>
        <v>0</v>
      </c>
    </row>
    <row r="94" spans="1:8" s="1" customFormat="1" ht="70.5" customHeight="1" hidden="1">
      <c r="A94" s="17" t="s">
        <v>278</v>
      </c>
      <c r="B94" s="20" t="s">
        <v>29</v>
      </c>
      <c r="C94" s="20" t="s">
        <v>26</v>
      </c>
      <c r="D94" s="20" t="s">
        <v>194</v>
      </c>
      <c r="E94" s="20" t="s">
        <v>46</v>
      </c>
      <c r="F94" s="96">
        <f>'приложение 7 (1)'!G96</f>
        <v>0</v>
      </c>
      <c r="G94" s="96">
        <f>'приложение 7 (1)'!H96</f>
        <v>0</v>
      </c>
      <c r="H94" s="110">
        <f>'приложение 7 (1)'!I96</f>
        <v>0</v>
      </c>
    </row>
    <row r="95" spans="1:8" s="1" customFormat="1" ht="49.5" customHeight="1">
      <c r="A95" s="17" t="s">
        <v>195</v>
      </c>
      <c r="B95" s="20" t="s">
        <v>29</v>
      </c>
      <c r="C95" s="20" t="s">
        <v>26</v>
      </c>
      <c r="D95" s="20" t="s">
        <v>196</v>
      </c>
      <c r="E95" s="20"/>
      <c r="F95" s="96">
        <f>F96</f>
        <v>53.6</v>
      </c>
      <c r="G95" s="96">
        <f>G96</f>
        <v>53.6</v>
      </c>
      <c r="H95" s="110">
        <f>H96</f>
        <v>53.6</v>
      </c>
    </row>
    <row r="96" spans="1:8" s="1" customFormat="1" ht="48.75" customHeight="1">
      <c r="A96" s="17" t="s">
        <v>401</v>
      </c>
      <c r="B96" s="20" t="s">
        <v>29</v>
      </c>
      <c r="C96" s="20" t="s">
        <v>26</v>
      </c>
      <c r="D96" s="20" t="s">
        <v>198</v>
      </c>
      <c r="E96" s="20" t="s">
        <v>45</v>
      </c>
      <c r="F96" s="96">
        <f>'приложение 7 (1)'!G98</f>
        <v>53.6</v>
      </c>
      <c r="G96" s="96">
        <f>'приложение 7 (1)'!H98</f>
        <v>53.6</v>
      </c>
      <c r="H96" s="110">
        <f>'приложение 7 (1)'!I98</f>
        <v>53.6</v>
      </c>
    </row>
    <row r="97" spans="1:8" s="1" customFormat="1" ht="24.75" customHeight="1">
      <c r="A97" s="17" t="s">
        <v>18</v>
      </c>
      <c r="B97" s="20" t="s">
        <v>29</v>
      </c>
      <c r="C97" s="20" t="s">
        <v>30</v>
      </c>
      <c r="D97" s="20"/>
      <c r="E97" s="20"/>
      <c r="F97" s="96">
        <f>F98</f>
        <v>2789.68231</v>
      </c>
      <c r="G97" s="96">
        <f aca="true" t="shared" si="8" ref="G97:H100">G98</f>
        <v>2100</v>
      </c>
      <c r="H97" s="110">
        <f t="shared" si="8"/>
        <v>2100</v>
      </c>
    </row>
    <row r="98" spans="1:8" s="1" customFormat="1" ht="47.25" customHeight="1">
      <c r="A98" s="17" t="s">
        <v>165</v>
      </c>
      <c r="B98" s="20" t="s">
        <v>29</v>
      </c>
      <c r="C98" s="20" t="s">
        <v>30</v>
      </c>
      <c r="D98" s="20" t="s">
        <v>167</v>
      </c>
      <c r="E98" s="20"/>
      <c r="F98" s="96">
        <f>F99</f>
        <v>2789.68231</v>
      </c>
      <c r="G98" s="96">
        <f t="shared" si="8"/>
        <v>2100</v>
      </c>
      <c r="H98" s="110">
        <f t="shared" si="8"/>
        <v>2100</v>
      </c>
    </row>
    <row r="99" spans="1:8" s="1" customFormat="1" ht="45.75" customHeight="1">
      <c r="A99" s="17" t="s">
        <v>184</v>
      </c>
      <c r="B99" s="20" t="s">
        <v>29</v>
      </c>
      <c r="C99" s="20" t="s">
        <v>30</v>
      </c>
      <c r="D99" s="20" t="s">
        <v>185</v>
      </c>
      <c r="E99" s="20"/>
      <c r="F99" s="96">
        <f>F100</f>
        <v>2789.68231</v>
      </c>
      <c r="G99" s="96">
        <f t="shared" si="8"/>
        <v>2100</v>
      </c>
      <c r="H99" s="110">
        <f t="shared" si="8"/>
        <v>2100</v>
      </c>
    </row>
    <row r="100" spans="1:8" s="1" customFormat="1" ht="72.75" customHeight="1">
      <c r="A100" s="17" t="s">
        <v>189</v>
      </c>
      <c r="B100" s="20" t="s">
        <v>29</v>
      </c>
      <c r="C100" s="20" t="s">
        <v>30</v>
      </c>
      <c r="D100" s="20" t="s">
        <v>190</v>
      </c>
      <c r="E100" s="20"/>
      <c r="F100" s="96">
        <f>F101</f>
        <v>2789.68231</v>
      </c>
      <c r="G100" s="96">
        <f t="shared" si="8"/>
        <v>2100</v>
      </c>
      <c r="H100" s="110">
        <f t="shared" si="8"/>
        <v>2100</v>
      </c>
    </row>
    <row r="101" spans="1:8" s="1" customFormat="1" ht="44.25" customHeight="1">
      <c r="A101" s="7" t="s">
        <v>272</v>
      </c>
      <c r="B101" s="20" t="s">
        <v>29</v>
      </c>
      <c r="C101" s="20" t="s">
        <v>30</v>
      </c>
      <c r="D101" s="20" t="s">
        <v>191</v>
      </c>
      <c r="E101" s="20" t="s">
        <v>45</v>
      </c>
      <c r="F101" s="96">
        <f>'приложение 7 (1)'!G103</f>
        <v>2789.68231</v>
      </c>
      <c r="G101" s="96">
        <f>'приложение 7 (1)'!H103</f>
        <v>2100</v>
      </c>
      <c r="H101" s="110">
        <f>'приложение 7 (1)'!I103</f>
        <v>2100</v>
      </c>
    </row>
    <row r="102" spans="1:8" s="1" customFormat="1" ht="18.75" customHeight="1">
      <c r="A102" s="7" t="s">
        <v>19</v>
      </c>
      <c r="B102" s="20" t="s">
        <v>29</v>
      </c>
      <c r="C102" s="20" t="s">
        <v>31</v>
      </c>
      <c r="D102" s="20"/>
      <c r="E102" s="20"/>
      <c r="F102" s="96">
        <f>F106+F108+F110+F112+F113+F116+F117+F120</f>
        <v>58252.757820000006</v>
      </c>
      <c r="G102" s="96">
        <f>G108+G110+G112+G113+G116+G117+G120</f>
        <v>22823.4</v>
      </c>
      <c r="H102" s="110">
        <f>H108+H110+H112+H113+H116+H117+H120</f>
        <v>22823.4</v>
      </c>
    </row>
    <row r="103" spans="1:8" s="1" customFormat="1" ht="45" customHeight="1">
      <c r="A103" s="7" t="s">
        <v>165</v>
      </c>
      <c r="B103" s="20" t="s">
        <v>29</v>
      </c>
      <c r="C103" s="20" t="s">
        <v>31</v>
      </c>
      <c r="D103" s="20" t="s">
        <v>167</v>
      </c>
      <c r="E103" s="20"/>
      <c r="F103" s="96">
        <f>F104+F114+F118</f>
        <v>58252.757820000006</v>
      </c>
      <c r="G103" s="96">
        <f>G104+G114+G118</f>
        <v>22623.4</v>
      </c>
      <c r="H103" s="110">
        <f>H104+H114+H118</f>
        <v>22623.4</v>
      </c>
    </row>
    <row r="104" spans="1:8" s="104" customFormat="1" ht="45.75" customHeight="1">
      <c r="A104" s="105" t="s">
        <v>184</v>
      </c>
      <c r="B104" s="102" t="s">
        <v>29</v>
      </c>
      <c r="C104" s="102" t="s">
        <v>31</v>
      </c>
      <c r="D104" s="102" t="s">
        <v>185</v>
      </c>
      <c r="E104" s="102"/>
      <c r="F104" s="103">
        <f>F105+F107+F109+F111</f>
        <v>37813.8625</v>
      </c>
      <c r="G104" s="103">
        <f>G105+G107+G109</f>
        <v>100</v>
      </c>
      <c r="H104" s="111">
        <f>H105+H107+H109</f>
        <v>100</v>
      </c>
    </row>
    <row r="105" spans="1:8" s="104" customFormat="1" ht="64.5" customHeight="1">
      <c r="A105" s="105" t="str">
        <f>'приложение 7 (1)'!A107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05" s="102" t="s">
        <v>29</v>
      </c>
      <c r="C105" s="102" t="s">
        <v>31</v>
      </c>
      <c r="D105" s="102" t="s">
        <v>190</v>
      </c>
      <c r="E105" s="102"/>
      <c r="F105" s="103">
        <f>'приложение 7 (1)'!G108</f>
        <v>2500</v>
      </c>
      <c r="G105" s="103">
        <f>'приложение 7 (1)'!H108</f>
        <v>0</v>
      </c>
      <c r="H105" s="111">
        <f>'приложение 7 (1)'!I108</f>
        <v>0</v>
      </c>
    </row>
    <row r="106" spans="1:8" s="1" customFormat="1" ht="38.25" customHeight="1">
      <c r="A106" s="7" t="str">
        <f>'приложение 7 (1)'!A108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06" s="20" t="s">
        <v>29</v>
      </c>
      <c r="C106" s="20" t="s">
        <v>31</v>
      </c>
      <c r="D106" s="20" t="s">
        <v>191</v>
      </c>
      <c r="E106" s="20" t="s">
        <v>45</v>
      </c>
      <c r="F106" s="96">
        <v>2500</v>
      </c>
      <c r="G106" s="96">
        <v>0</v>
      </c>
      <c r="H106" s="110">
        <v>0</v>
      </c>
    </row>
    <row r="107" spans="1:8" s="1" customFormat="1" ht="35.25" customHeight="1">
      <c r="A107" s="7" t="s">
        <v>199</v>
      </c>
      <c r="B107" s="20" t="s">
        <v>29</v>
      </c>
      <c r="C107" s="20" t="s">
        <v>31</v>
      </c>
      <c r="D107" s="20" t="s">
        <v>200</v>
      </c>
      <c r="E107" s="20"/>
      <c r="F107" s="96">
        <f>F108</f>
        <v>100</v>
      </c>
      <c r="G107" s="96">
        <f>G108</f>
        <v>0</v>
      </c>
      <c r="H107" s="110">
        <f>H108</f>
        <v>0</v>
      </c>
    </row>
    <row r="108" spans="1:8" s="1" customFormat="1" ht="48" customHeight="1">
      <c r="A108" s="7" t="s">
        <v>276</v>
      </c>
      <c r="B108" s="20" t="s">
        <v>29</v>
      </c>
      <c r="C108" s="20" t="s">
        <v>31</v>
      </c>
      <c r="D108" s="20" t="s">
        <v>201</v>
      </c>
      <c r="E108" s="20" t="s">
        <v>45</v>
      </c>
      <c r="F108" s="96">
        <f>'приложение 7 (1)'!G110</f>
        <v>100</v>
      </c>
      <c r="G108" s="96">
        <f>'приложение 7 (1)'!H110</f>
        <v>0</v>
      </c>
      <c r="H108" s="110">
        <f>'приложение 7 (1)'!I110</f>
        <v>0</v>
      </c>
    </row>
    <row r="109" spans="1:8" s="1" customFormat="1" ht="48" customHeight="1">
      <c r="A109" s="7" t="str">
        <f>'приложение 7 (1)'!A111</f>
        <v>Основное мероприятие "Региональный проект "Формирование комфортной городской среды""</v>
      </c>
      <c r="B109" s="20" t="s">
        <v>29</v>
      </c>
      <c r="C109" s="20" t="s">
        <v>31</v>
      </c>
      <c r="D109" s="20" t="s">
        <v>522</v>
      </c>
      <c r="E109" s="20"/>
      <c r="F109" s="96">
        <f>F110</f>
        <v>33100</v>
      </c>
      <c r="G109" s="96">
        <f>G110</f>
        <v>100</v>
      </c>
      <c r="H109" s="110">
        <f>H110</f>
        <v>100</v>
      </c>
    </row>
    <row r="110" spans="1:8" s="104" customFormat="1" ht="45" customHeight="1">
      <c r="A110" s="105" t="str">
        <f>'приложение 7 (1)'!A112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B110" s="102" t="s">
        <v>29</v>
      </c>
      <c r="C110" s="102" t="s">
        <v>31</v>
      </c>
      <c r="D110" s="102" t="s">
        <v>520</v>
      </c>
      <c r="E110" s="102" t="s">
        <v>45</v>
      </c>
      <c r="F110" s="103">
        <f>'приложение 7 (1)'!G112</f>
        <v>33100</v>
      </c>
      <c r="G110" s="103">
        <f>'приложение 7 (1)'!H112</f>
        <v>100</v>
      </c>
      <c r="H110" s="111">
        <f>'приложение 7 (1)'!I112</f>
        <v>100</v>
      </c>
    </row>
    <row r="111" spans="1:8" s="104" customFormat="1" ht="39" customHeight="1">
      <c r="A111" s="105" t="str">
        <f>'приложение 7 (1)'!A113</f>
        <v>Основное мероприятие "Формирование современной городской среды"</v>
      </c>
      <c r="B111" s="102" t="s">
        <v>29</v>
      </c>
      <c r="C111" s="102" t="s">
        <v>31</v>
      </c>
      <c r="D111" s="102" t="s">
        <v>417</v>
      </c>
      <c r="E111" s="102"/>
      <c r="F111" s="103">
        <f>F112+F113</f>
        <v>2113.8625</v>
      </c>
      <c r="G111" s="103">
        <f>G112+G113</f>
        <v>200</v>
      </c>
      <c r="H111" s="111">
        <f>H112+H113</f>
        <v>200</v>
      </c>
    </row>
    <row r="112" spans="1:8" s="104" customFormat="1" ht="54.75" customHeight="1">
      <c r="A112" s="105" t="str">
        <f>'приложение 7 (1)'!A114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B112" s="102" t="s">
        <v>29</v>
      </c>
      <c r="C112" s="102" t="s">
        <v>31</v>
      </c>
      <c r="D112" s="102" t="s">
        <v>471</v>
      </c>
      <c r="E112" s="102" t="s">
        <v>45</v>
      </c>
      <c r="F112" s="103">
        <f>'приложение 7 (1)'!G114</f>
        <v>0</v>
      </c>
      <c r="G112" s="103">
        <f>'приложение 7 (1)'!H114</f>
        <v>200</v>
      </c>
      <c r="H112" s="111">
        <f>'приложение 7 (1)'!I114</f>
        <v>200</v>
      </c>
    </row>
    <row r="113" spans="1:8" s="104" customFormat="1" ht="53.25" customHeight="1">
      <c r="A113" s="105" t="str">
        <f>'приложение 7 (1)'!A115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13" s="102" t="s">
        <v>29</v>
      </c>
      <c r="C113" s="102" t="s">
        <v>31</v>
      </c>
      <c r="D113" s="102" t="s">
        <v>420</v>
      </c>
      <c r="E113" s="102" t="s">
        <v>45</v>
      </c>
      <c r="F113" s="103">
        <f>'приложение 7 (1)'!G115</f>
        <v>2113.8625</v>
      </c>
      <c r="G113" s="103">
        <f>'приложение 7 (1)'!H115</f>
        <v>0</v>
      </c>
      <c r="H113" s="111">
        <f>'приложение 7 (1)'!I115</f>
        <v>0</v>
      </c>
    </row>
    <row r="114" spans="1:8" s="1" customFormat="1" ht="33.75" customHeight="1">
      <c r="A114" s="7" t="s">
        <v>203</v>
      </c>
      <c r="B114" s="20" t="s">
        <v>29</v>
      </c>
      <c r="C114" s="20" t="s">
        <v>31</v>
      </c>
      <c r="D114" s="20" t="s">
        <v>204</v>
      </c>
      <c r="E114" s="20"/>
      <c r="F114" s="96">
        <f>F115</f>
        <v>5638.8953200000005</v>
      </c>
      <c r="G114" s="96">
        <f>G115</f>
        <v>7723.4</v>
      </c>
      <c r="H114" s="110">
        <f>H115</f>
        <v>7723.4</v>
      </c>
    </row>
    <row r="115" spans="1:8" s="1" customFormat="1" ht="48" customHeight="1">
      <c r="A115" s="7" t="s">
        <v>202</v>
      </c>
      <c r="B115" s="20" t="s">
        <v>29</v>
      </c>
      <c r="C115" s="20" t="s">
        <v>31</v>
      </c>
      <c r="D115" s="20" t="s">
        <v>206</v>
      </c>
      <c r="E115" s="20"/>
      <c r="F115" s="96">
        <f>F116+F117</f>
        <v>5638.8953200000005</v>
      </c>
      <c r="G115" s="96">
        <f>G116+G117</f>
        <v>7723.4</v>
      </c>
      <c r="H115" s="110">
        <f>H116+H117</f>
        <v>7723.4</v>
      </c>
    </row>
    <row r="116" spans="1:8" s="1" customFormat="1" ht="48" customHeight="1">
      <c r="A116" s="7" t="str">
        <f>'приложение 7 (1)'!A118</f>
        <v>Расходы на уличное освещение (закупка товаров, работ и услуг для обеспечения государственных (муниципальных) нужд) </v>
      </c>
      <c r="B116" s="20" t="s">
        <v>29</v>
      </c>
      <c r="C116" s="20" t="s">
        <v>31</v>
      </c>
      <c r="D116" s="20" t="s">
        <v>474</v>
      </c>
      <c r="E116" s="20" t="s">
        <v>45</v>
      </c>
      <c r="F116" s="96">
        <f>'приложение 7 (1)'!G118</f>
        <v>0</v>
      </c>
      <c r="G116" s="96">
        <v>0</v>
      </c>
      <c r="H116" s="110">
        <v>0</v>
      </c>
    </row>
    <row r="117" spans="1:8" s="1" customFormat="1" ht="47.25" customHeight="1">
      <c r="A117" s="7" t="s">
        <v>283</v>
      </c>
      <c r="B117" s="20" t="s">
        <v>29</v>
      </c>
      <c r="C117" s="20" t="s">
        <v>31</v>
      </c>
      <c r="D117" s="20" t="s">
        <v>205</v>
      </c>
      <c r="E117" s="20" t="s">
        <v>45</v>
      </c>
      <c r="F117" s="96">
        <f>'приложение 7 (1)'!G119</f>
        <v>5638.8953200000005</v>
      </c>
      <c r="G117" s="96">
        <f>'приложение 7 (1)'!H119</f>
        <v>7723.4</v>
      </c>
      <c r="H117" s="110">
        <f>'приложение 7 (1)'!I119</f>
        <v>7723.4</v>
      </c>
    </row>
    <row r="118" spans="1:8" s="1" customFormat="1" ht="29.25" customHeight="1">
      <c r="A118" s="7" t="s">
        <v>207</v>
      </c>
      <c r="B118" s="20" t="s">
        <v>29</v>
      </c>
      <c r="C118" s="20" t="s">
        <v>31</v>
      </c>
      <c r="D118" s="20" t="s">
        <v>208</v>
      </c>
      <c r="E118" s="20"/>
      <c r="F118" s="96">
        <f aca="true" t="shared" si="9" ref="F118:H119">F119</f>
        <v>14800</v>
      </c>
      <c r="G118" s="96">
        <f t="shared" si="9"/>
        <v>14800</v>
      </c>
      <c r="H118" s="110">
        <f t="shared" si="9"/>
        <v>14800</v>
      </c>
    </row>
    <row r="119" spans="1:8" s="1" customFormat="1" ht="66.75" customHeight="1">
      <c r="A119" s="7" t="s">
        <v>155</v>
      </c>
      <c r="B119" s="20" t="s">
        <v>29</v>
      </c>
      <c r="C119" s="20" t="s">
        <v>31</v>
      </c>
      <c r="D119" s="20" t="s">
        <v>209</v>
      </c>
      <c r="E119" s="20"/>
      <c r="F119" s="96">
        <f t="shared" si="9"/>
        <v>14800</v>
      </c>
      <c r="G119" s="96">
        <f t="shared" si="9"/>
        <v>14800</v>
      </c>
      <c r="H119" s="110">
        <f t="shared" si="9"/>
        <v>14800</v>
      </c>
    </row>
    <row r="120" spans="1:8" s="1" customFormat="1" ht="30.75" customHeight="1">
      <c r="A120" s="7" t="s">
        <v>210</v>
      </c>
      <c r="B120" s="20" t="s">
        <v>29</v>
      </c>
      <c r="C120" s="20" t="s">
        <v>31</v>
      </c>
      <c r="D120" s="20" t="s">
        <v>211</v>
      </c>
      <c r="E120" s="20" t="s">
        <v>48</v>
      </c>
      <c r="F120" s="96">
        <f>'приложение 7 (1)'!G122</f>
        <v>14800</v>
      </c>
      <c r="G120" s="96">
        <f>'приложение 7 (1)'!H122</f>
        <v>14800</v>
      </c>
      <c r="H120" s="110">
        <f>'приложение 7 (1)'!I122</f>
        <v>14800</v>
      </c>
    </row>
    <row r="121" spans="1:8" s="1" customFormat="1" ht="27.75" customHeight="1">
      <c r="A121" s="7" t="s">
        <v>51</v>
      </c>
      <c r="B121" s="20" t="s">
        <v>29</v>
      </c>
      <c r="C121" s="20" t="s">
        <v>29</v>
      </c>
      <c r="D121" s="20"/>
      <c r="E121" s="20"/>
      <c r="F121" s="96">
        <f>F122</f>
        <v>27584.27837</v>
      </c>
      <c r="G121" s="96">
        <f aca="true" t="shared" si="10" ref="G121:H123">G122</f>
        <v>688.25683</v>
      </c>
      <c r="H121" s="110">
        <f t="shared" si="10"/>
        <v>800</v>
      </c>
    </row>
    <row r="122" spans="1:8" s="1" customFormat="1" ht="43.5" customHeight="1">
      <c r="A122" s="7" t="s">
        <v>165</v>
      </c>
      <c r="B122" s="20" t="s">
        <v>29</v>
      </c>
      <c r="C122" s="20" t="s">
        <v>29</v>
      </c>
      <c r="D122" s="20" t="s">
        <v>167</v>
      </c>
      <c r="E122" s="20"/>
      <c r="F122" s="96">
        <f>F123</f>
        <v>27584.27837</v>
      </c>
      <c r="G122" s="96">
        <f t="shared" si="10"/>
        <v>688.25683</v>
      </c>
      <c r="H122" s="110">
        <f t="shared" si="10"/>
        <v>800</v>
      </c>
    </row>
    <row r="123" spans="1:8" s="1" customFormat="1" ht="44.25" customHeight="1">
      <c r="A123" s="7" t="s">
        <v>184</v>
      </c>
      <c r="B123" s="20" t="s">
        <v>29</v>
      </c>
      <c r="C123" s="20" t="s">
        <v>29</v>
      </c>
      <c r="D123" s="20" t="s">
        <v>185</v>
      </c>
      <c r="E123" s="20"/>
      <c r="F123" s="96">
        <f>F124</f>
        <v>27584.27837</v>
      </c>
      <c r="G123" s="96">
        <f t="shared" si="10"/>
        <v>688.25683</v>
      </c>
      <c r="H123" s="110">
        <f t="shared" si="10"/>
        <v>800</v>
      </c>
    </row>
    <row r="124" spans="1:8" s="1" customFormat="1" ht="45.75" customHeight="1">
      <c r="A124" s="7" t="s">
        <v>212</v>
      </c>
      <c r="B124" s="20" t="s">
        <v>29</v>
      </c>
      <c r="C124" s="20" t="s">
        <v>29</v>
      </c>
      <c r="D124" s="20" t="s">
        <v>213</v>
      </c>
      <c r="E124" s="20"/>
      <c r="F124" s="96">
        <f>F125+F126+F127+F128+F129</f>
        <v>27584.27837</v>
      </c>
      <c r="G124" s="96">
        <f>G125+G127</f>
        <v>688.25683</v>
      </c>
      <c r="H124" s="110">
        <f>H125+H127</f>
        <v>800</v>
      </c>
    </row>
    <row r="125" spans="1:8" s="1" customFormat="1" ht="70.5" customHeight="1">
      <c r="A125" s="7" t="s">
        <v>281</v>
      </c>
      <c r="B125" s="20" t="s">
        <v>29</v>
      </c>
      <c r="C125" s="20" t="s">
        <v>29</v>
      </c>
      <c r="D125" s="20" t="s">
        <v>214</v>
      </c>
      <c r="E125" s="20" t="s">
        <v>46</v>
      </c>
      <c r="F125" s="96">
        <f>'приложение 7 (1)'!G127</f>
        <v>3506.0783699999997</v>
      </c>
      <c r="G125" s="96">
        <f>'приложение 7 (1)'!H127</f>
        <v>688.25683</v>
      </c>
      <c r="H125" s="110">
        <f>'приложение 7 (1)'!I127</f>
        <v>800</v>
      </c>
    </row>
    <row r="126" spans="1:8" s="1" customFormat="1" ht="70.5" customHeight="1">
      <c r="A126" s="7" t="str">
        <f>'приложение 7 (1)'!A128</f>
        <v>Реализация мероприятий по устойчивому развитию сельских территорий (Закупка товаров, работ и услуг для обеспечения государственных (муниципальных) нужд)</v>
      </c>
      <c r="B126" s="20" t="s">
        <v>29</v>
      </c>
      <c r="C126" s="20" t="s">
        <v>29</v>
      </c>
      <c r="D126" s="20" t="s">
        <v>437</v>
      </c>
      <c r="E126" s="20" t="s">
        <v>45</v>
      </c>
      <c r="F126" s="96">
        <f>'приложение 7 (1)'!G128</f>
        <v>0</v>
      </c>
      <c r="G126" s="96">
        <v>0</v>
      </c>
      <c r="H126" s="110">
        <v>0</v>
      </c>
    </row>
    <row r="127" spans="1:8" s="1" customFormat="1" ht="70.5" customHeight="1">
      <c r="A127" s="7" t="str">
        <f>'приложение 7 (1)'!A129</f>
        <v>Реализация мероприятий по устойчивому развитию сельских территорий (капитальные вложения в объекты недвижимого имущества государственной (муниципальной) собственности)</v>
      </c>
      <c r="B127" s="20" t="s">
        <v>29</v>
      </c>
      <c r="C127" s="20" t="s">
        <v>29</v>
      </c>
      <c r="D127" s="20" t="s">
        <v>437</v>
      </c>
      <c r="E127" s="20" t="s">
        <v>46</v>
      </c>
      <c r="F127" s="96">
        <f>'приложение 7 (1)'!G129</f>
        <v>0</v>
      </c>
      <c r="G127" s="96">
        <v>0</v>
      </c>
      <c r="H127" s="110">
        <v>0</v>
      </c>
    </row>
    <row r="128" spans="1:8" s="1" customFormat="1" ht="70.5" customHeight="1">
      <c r="A128" s="7" t="str">
        <f>'приложение 7 (1)'!A130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B128" s="20" t="s">
        <v>29</v>
      </c>
      <c r="C128" s="20" t="s">
        <v>29</v>
      </c>
      <c r="D128" s="20" t="s">
        <v>437</v>
      </c>
      <c r="E128" s="20" t="s">
        <v>35</v>
      </c>
      <c r="F128" s="96">
        <f>'приложение 7 (1)'!G130</f>
        <v>0</v>
      </c>
      <c r="G128" s="96">
        <f>'приложение 7 (1)'!H130</f>
        <v>0</v>
      </c>
      <c r="H128" s="110">
        <f>'приложение 7 (1)'!I130</f>
        <v>0</v>
      </c>
    </row>
    <row r="129" spans="1:8" s="1" customFormat="1" ht="70.5" customHeight="1">
      <c r="A129" s="7" t="str">
        <f>'приложение 7 (1)'!A131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129" s="20" t="s">
        <v>29</v>
      </c>
      <c r="C129" s="20" t="s">
        <v>29</v>
      </c>
      <c r="D129" s="20" t="s">
        <v>470</v>
      </c>
      <c r="E129" s="20" t="s">
        <v>46</v>
      </c>
      <c r="F129" s="96">
        <f>'приложение 7 (1)'!G131</f>
        <v>24078.2</v>
      </c>
      <c r="G129" s="96">
        <v>0</v>
      </c>
      <c r="H129" s="110">
        <v>0</v>
      </c>
    </row>
    <row r="130" spans="1:8" s="1" customFormat="1" ht="18.75" customHeight="1">
      <c r="A130" s="7" t="s">
        <v>67</v>
      </c>
      <c r="B130" s="20" t="s">
        <v>53</v>
      </c>
      <c r="C130" s="20"/>
      <c r="D130" s="20"/>
      <c r="E130" s="20"/>
      <c r="F130" s="96">
        <f>F131+F136</f>
        <v>4884.1</v>
      </c>
      <c r="G130" s="96">
        <f>G131+G136</f>
        <v>4261.4</v>
      </c>
      <c r="H130" s="110">
        <f>H131+H136</f>
        <v>4272</v>
      </c>
    </row>
    <row r="131" spans="1:8" s="1" customFormat="1" ht="24.75" customHeight="1">
      <c r="A131" s="7" t="s">
        <v>52</v>
      </c>
      <c r="B131" s="20" t="s">
        <v>53</v>
      </c>
      <c r="C131" s="20" t="s">
        <v>26</v>
      </c>
      <c r="D131" s="20"/>
      <c r="E131" s="20"/>
      <c r="F131" s="96">
        <f>F132</f>
        <v>4884.1</v>
      </c>
      <c r="G131" s="96">
        <f aca="true" t="shared" si="11" ref="G131:H134">G132</f>
        <v>4261.4</v>
      </c>
      <c r="H131" s="110">
        <f t="shared" si="11"/>
        <v>4272</v>
      </c>
    </row>
    <row r="132" spans="1:8" s="1" customFormat="1" ht="57" customHeight="1">
      <c r="A132" s="7" t="s">
        <v>215</v>
      </c>
      <c r="B132" s="20" t="s">
        <v>53</v>
      </c>
      <c r="C132" s="20" t="s">
        <v>26</v>
      </c>
      <c r="D132" s="20" t="s">
        <v>139</v>
      </c>
      <c r="E132" s="20"/>
      <c r="F132" s="96">
        <f>F133</f>
        <v>4884.1</v>
      </c>
      <c r="G132" s="96">
        <f t="shared" si="11"/>
        <v>4261.4</v>
      </c>
      <c r="H132" s="110">
        <f t="shared" si="11"/>
        <v>4272</v>
      </c>
    </row>
    <row r="133" spans="1:8" s="1" customFormat="1" ht="24.75" customHeight="1">
      <c r="A133" s="7" t="s">
        <v>161</v>
      </c>
      <c r="B133" s="20" t="s">
        <v>53</v>
      </c>
      <c r="C133" s="20" t="s">
        <v>26</v>
      </c>
      <c r="D133" s="20" t="s">
        <v>160</v>
      </c>
      <c r="E133" s="20"/>
      <c r="F133" s="96">
        <f>F134</f>
        <v>4884.1</v>
      </c>
      <c r="G133" s="96">
        <f t="shared" si="11"/>
        <v>4261.4</v>
      </c>
      <c r="H133" s="110">
        <f t="shared" si="11"/>
        <v>4272</v>
      </c>
    </row>
    <row r="134" spans="1:8" s="1" customFormat="1" ht="29.25" customHeight="1">
      <c r="A134" s="7" t="s">
        <v>217</v>
      </c>
      <c r="B134" s="20" t="s">
        <v>53</v>
      </c>
      <c r="C134" s="20" t="s">
        <v>26</v>
      </c>
      <c r="D134" s="20" t="s">
        <v>218</v>
      </c>
      <c r="E134" s="20"/>
      <c r="F134" s="96">
        <f>F135</f>
        <v>4884.1</v>
      </c>
      <c r="G134" s="96">
        <f t="shared" si="11"/>
        <v>4261.4</v>
      </c>
      <c r="H134" s="110">
        <f t="shared" si="11"/>
        <v>4272</v>
      </c>
    </row>
    <row r="135" spans="1:8" s="1" customFormat="1" ht="67.5" customHeight="1">
      <c r="A135" s="7" t="str">
        <f>'приложение 7 (1)'!A137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B135" s="20" t="s">
        <v>53</v>
      </c>
      <c r="C135" s="20" t="s">
        <v>26</v>
      </c>
      <c r="D135" s="20" t="s">
        <v>216</v>
      </c>
      <c r="E135" s="20" t="s">
        <v>35</v>
      </c>
      <c r="F135" s="96">
        <f>'приложение 7 (1)'!G137</f>
        <v>4884.1</v>
      </c>
      <c r="G135" s="96">
        <f>'приложение 7 (1)'!H137</f>
        <v>4261.4</v>
      </c>
      <c r="H135" s="110">
        <f>'приложение 7 (1)'!I137</f>
        <v>4272</v>
      </c>
    </row>
    <row r="136" spans="1:8" s="1" customFormat="1" ht="24.75" customHeight="1">
      <c r="A136" s="7" t="s">
        <v>219</v>
      </c>
      <c r="B136" s="20" t="s">
        <v>53</v>
      </c>
      <c r="C136" s="20" t="s">
        <v>27</v>
      </c>
      <c r="D136" s="20"/>
      <c r="E136" s="20"/>
      <c r="F136" s="96">
        <f>F137</f>
        <v>0</v>
      </c>
      <c r="G136" s="96">
        <f aca="true" t="shared" si="12" ref="G136:H139">G137</f>
        <v>0</v>
      </c>
      <c r="H136" s="110">
        <f t="shared" si="12"/>
        <v>0</v>
      </c>
    </row>
    <row r="137" spans="1:8" s="1" customFormat="1" ht="59.25" customHeight="1">
      <c r="A137" s="7" t="s">
        <v>215</v>
      </c>
      <c r="B137" s="20" t="s">
        <v>53</v>
      </c>
      <c r="C137" s="20" t="s">
        <v>27</v>
      </c>
      <c r="D137" s="20" t="s">
        <v>139</v>
      </c>
      <c r="E137" s="20"/>
      <c r="F137" s="96">
        <f>F138</f>
        <v>0</v>
      </c>
      <c r="G137" s="96">
        <f t="shared" si="12"/>
        <v>0</v>
      </c>
      <c r="H137" s="110">
        <f t="shared" si="12"/>
        <v>0</v>
      </c>
    </row>
    <row r="138" spans="1:8" s="1" customFormat="1" ht="24.75" customHeight="1">
      <c r="A138" s="7" t="s">
        <v>161</v>
      </c>
      <c r="B138" s="20" t="s">
        <v>53</v>
      </c>
      <c r="C138" s="20" t="s">
        <v>27</v>
      </c>
      <c r="D138" s="20" t="s">
        <v>160</v>
      </c>
      <c r="E138" s="20"/>
      <c r="F138" s="96">
        <f>F139</f>
        <v>0</v>
      </c>
      <c r="G138" s="96">
        <f t="shared" si="12"/>
        <v>0</v>
      </c>
      <c r="H138" s="110">
        <f t="shared" si="12"/>
        <v>0</v>
      </c>
    </row>
    <row r="139" spans="1:8" s="1" customFormat="1" ht="77.25" customHeight="1">
      <c r="A139" s="7" t="s">
        <v>155</v>
      </c>
      <c r="B139" s="20" t="s">
        <v>53</v>
      </c>
      <c r="C139" s="20" t="s">
        <v>27</v>
      </c>
      <c r="D139" s="20" t="s">
        <v>220</v>
      </c>
      <c r="E139" s="20"/>
      <c r="F139" s="96">
        <f>F140</f>
        <v>0</v>
      </c>
      <c r="G139" s="96">
        <f t="shared" si="12"/>
        <v>0</v>
      </c>
      <c r="H139" s="110">
        <f t="shared" si="12"/>
        <v>0</v>
      </c>
    </row>
    <row r="140" spans="1:8" s="1" customFormat="1" ht="43.5" customHeight="1">
      <c r="A140" s="7" t="s">
        <v>272</v>
      </c>
      <c r="B140" s="20" t="s">
        <v>53</v>
      </c>
      <c r="C140" s="20" t="s">
        <v>27</v>
      </c>
      <c r="D140" s="20" t="s">
        <v>221</v>
      </c>
      <c r="E140" s="20" t="s">
        <v>45</v>
      </c>
      <c r="F140" s="96">
        <f>'приложение 7 (1)'!G142</f>
        <v>0</v>
      </c>
      <c r="G140" s="96">
        <f>'приложение 7 (1)'!H142</f>
        <v>0</v>
      </c>
      <c r="H140" s="110">
        <f>'приложение 7 (1)'!I142</f>
        <v>0</v>
      </c>
    </row>
    <row r="141" spans="1:8" s="1" customFormat="1" ht="22.5" customHeight="1">
      <c r="A141" s="7" t="s">
        <v>20</v>
      </c>
      <c r="B141" s="20" t="s">
        <v>32</v>
      </c>
      <c r="C141" s="20"/>
      <c r="D141" s="20"/>
      <c r="E141" s="20"/>
      <c r="F141" s="96">
        <f>F142+F147+F152</f>
        <v>1419</v>
      </c>
      <c r="G141" s="96">
        <f>G142+G147+G152</f>
        <v>1177</v>
      </c>
      <c r="H141" s="110">
        <f>H142+H147+H152</f>
        <v>1194.1</v>
      </c>
    </row>
    <row r="142" spans="1:8" s="1" customFormat="1" ht="19.5" customHeight="1">
      <c r="A142" s="7" t="s">
        <v>21</v>
      </c>
      <c r="B142" s="20" t="s">
        <v>32</v>
      </c>
      <c r="C142" s="20" t="s">
        <v>26</v>
      </c>
      <c r="D142" s="20"/>
      <c r="E142" s="20"/>
      <c r="F142" s="96">
        <f>F143</f>
        <v>257</v>
      </c>
      <c r="G142" s="96">
        <f aca="true" t="shared" si="13" ref="G142:H145">G143</f>
        <v>273</v>
      </c>
      <c r="H142" s="110">
        <f t="shared" si="13"/>
        <v>290.1</v>
      </c>
    </row>
    <row r="143" spans="1:8" s="1" customFormat="1" ht="57.75" customHeight="1">
      <c r="A143" s="7" t="s">
        <v>215</v>
      </c>
      <c r="B143" s="20" t="s">
        <v>32</v>
      </c>
      <c r="C143" s="20" t="s">
        <v>26</v>
      </c>
      <c r="D143" s="20" t="s">
        <v>139</v>
      </c>
      <c r="E143" s="20"/>
      <c r="F143" s="96">
        <f>F144</f>
        <v>257</v>
      </c>
      <c r="G143" s="96">
        <f t="shared" si="13"/>
        <v>273</v>
      </c>
      <c r="H143" s="110">
        <f t="shared" si="13"/>
        <v>290.1</v>
      </c>
    </row>
    <row r="144" spans="1:8" s="1" customFormat="1" ht="19.5" customHeight="1">
      <c r="A144" s="7" t="s">
        <v>222</v>
      </c>
      <c r="B144" s="20" t="s">
        <v>32</v>
      </c>
      <c r="C144" s="20" t="s">
        <v>26</v>
      </c>
      <c r="D144" s="20" t="s">
        <v>224</v>
      </c>
      <c r="E144" s="20"/>
      <c r="F144" s="96">
        <f>F145</f>
        <v>257</v>
      </c>
      <c r="G144" s="96">
        <f t="shared" si="13"/>
        <v>273</v>
      </c>
      <c r="H144" s="110">
        <f t="shared" si="13"/>
        <v>290.1</v>
      </c>
    </row>
    <row r="145" spans="1:8" s="1" customFormat="1" ht="30.75" customHeight="1">
      <c r="A145" s="7" t="s">
        <v>223</v>
      </c>
      <c r="B145" s="20" t="s">
        <v>32</v>
      </c>
      <c r="C145" s="20" t="s">
        <v>26</v>
      </c>
      <c r="D145" s="20" t="s">
        <v>225</v>
      </c>
      <c r="E145" s="20"/>
      <c r="F145" s="96">
        <f>F146</f>
        <v>257</v>
      </c>
      <c r="G145" s="96">
        <f t="shared" si="13"/>
        <v>273</v>
      </c>
      <c r="H145" s="110">
        <f t="shared" si="13"/>
        <v>290.1</v>
      </c>
    </row>
    <row r="146" spans="1:8" s="1" customFormat="1" ht="51" customHeight="1">
      <c r="A146" s="17" t="s">
        <v>227</v>
      </c>
      <c r="B146" s="20" t="s">
        <v>32</v>
      </c>
      <c r="C146" s="20" t="s">
        <v>26</v>
      </c>
      <c r="D146" s="20" t="s">
        <v>226</v>
      </c>
      <c r="E146" s="20" t="s">
        <v>54</v>
      </c>
      <c r="F146" s="96">
        <f>'приложение 7 (1)'!G148</f>
        <v>257</v>
      </c>
      <c r="G146" s="96">
        <f>'приложение 7 (1)'!H148</f>
        <v>273</v>
      </c>
      <c r="H146" s="110">
        <f>'приложение 7 (1)'!I148</f>
        <v>290.1</v>
      </c>
    </row>
    <row r="147" spans="1:8" s="1" customFormat="1" ht="27" customHeight="1">
      <c r="A147" s="17" t="s">
        <v>55</v>
      </c>
      <c r="B147" s="20" t="s">
        <v>32</v>
      </c>
      <c r="C147" s="20" t="s">
        <v>31</v>
      </c>
      <c r="D147" s="20"/>
      <c r="E147" s="20"/>
      <c r="F147" s="96">
        <f>F148</f>
        <v>504</v>
      </c>
      <c r="G147" s="96">
        <f aca="true" t="shared" si="14" ref="G147:H150">G148</f>
        <v>504</v>
      </c>
      <c r="H147" s="110">
        <f t="shared" si="14"/>
        <v>504</v>
      </c>
    </row>
    <row r="148" spans="1:8" s="1" customFormat="1" ht="57.75" customHeight="1">
      <c r="A148" s="17" t="s">
        <v>215</v>
      </c>
      <c r="B148" s="20" t="s">
        <v>32</v>
      </c>
      <c r="C148" s="20" t="s">
        <v>31</v>
      </c>
      <c r="D148" s="20" t="s">
        <v>139</v>
      </c>
      <c r="E148" s="20"/>
      <c r="F148" s="96">
        <f>F149</f>
        <v>504</v>
      </c>
      <c r="G148" s="96">
        <f t="shared" si="14"/>
        <v>504</v>
      </c>
      <c r="H148" s="110">
        <f t="shared" si="14"/>
        <v>504</v>
      </c>
    </row>
    <row r="149" spans="1:8" s="1" customFormat="1" ht="21.75" customHeight="1">
      <c r="A149" s="17" t="s">
        <v>222</v>
      </c>
      <c r="B149" s="20" t="s">
        <v>32</v>
      </c>
      <c r="C149" s="20" t="s">
        <v>31</v>
      </c>
      <c r="D149" s="20" t="s">
        <v>224</v>
      </c>
      <c r="E149" s="20"/>
      <c r="F149" s="96">
        <f>F150</f>
        <v>504</v>
      </c>
      <c r="G149" s="96">
        <f t="shared" si="14"/>
        <v>504</v>
      </c>
      <c r="H149" s="110">
        <f t="shared" si="14"/>
        <v>504</v>
      </c>
    </row>
    <row r="150" spans="1:8" s="1" customFormat="1" ht="27" customHeight="1">
      <c r="A150" s="17" t="s">
        <v>223</v>
      </c>
      <c r="B150" s="20" t="s">
        <v>32</v>
      </c>
      <c r="C150" s="20" t="s">
        <v>31</v>
      </c>
      <c r="D150" s="20" t="s">
        <v>225</v>
      </c>
      <c r="E150" s="20"/>
      <c r="F150" s="96">
        <f>F151</f>
        <v>504</v>
      </c>
      <c r="G150" s="96">
        <f t="shared" si="14"/>
        <v>504</v>
      </c>
      <c r="H150" s="110">
        <f t="shared" si="14"/>
        <v>504</v>
      </c>
    </row>
    <row r="151" spans="1:8" s="1" customFormat="1" ht="50.25" customHeight="1">
      <c r="A151" s="17" t="s">
        <v>229</v>
      </c>
      <c r="B151" s="20" t="s">
        <v>32</v>
      </c>
      <c r="C151" s="20" t="s">
        <v>31</v>
      </c>
      <c r="D151" s="20" t="s">
        <v>228</v>
      </c>
      <c r="E151" s="20" t="s">
        <v>54</v>
      </c>
      <c r="F151" s="96">
        <f>'приложение 7 (1)'!G153</f>
        <v>504</v>
      </c>
      <c r="G151" s="96">
        <f>'приложение 7 (1)'!H153</f>
        <v>504</v>
      </c>
      <c r="H151" s="110">
        <f>'приложение 7 (1)'!I153</f>
        <v>504</v>
      </c>
    </row>
    <row r="152" spans="1:8" s="1" customFormat="1" ht="24.75" customHeight="1">
      <c r="A152" s="17" t="s">
        <v>68</v>
      </c>
      <c r="B152" s="20" t="s">
        <v>32</v>
      </c>
      <c r="C152" s="20" t="s">
        <v>66</v>
      </c>
      <c r="D152" s="20"/>
      <c r="E152" s="20"/>
      <c r="F152" s="96">
        <f>F153</f>
        <v>658</v>
      </c>
      <c r="G152" s="96">
        <f aca="true" t="shared" si="15" ref="G152:H154">G153</f>
        <v>400</v>
      </c>
      <c r="H152" s="110">
        <f t="shared" si="15"/>
        <v>400</v>
      </c>
    </row>
    <row r="153" spans="1:8" s="1" customFormat="1" ht="48" customHeight="1">
      <c r="A153" s="17" t="s">
        <v>232</v>
      </c>
      <c r="B153" s="20" t="s">
        <v>32</v>
      </c>
      <c r="C153" s="20" t="s">
        <v>66</v>
      </c>
      <c r="D153" s="20" t="s">
        <v>139</v>
      </c>
      <c r="E153" s="20"/>
      <c r="F153" s="96">
        <f>F154</f>
        <v>658</v>
      </c>
      <c r="G153" s="96">
        <f t="shared" si="15"/>
        <v>400</v>
      </c>
      <c r="H153" s="110">
        <f t="shared" si="15"/>
        <v>400</v>
      </c>
    </row>
    <row r="154" spans="1:8" s="1" customFormat="1" ht="24.75" customHeight="1">
      <c r="A154" s="17" t="s">
        <v>222</v>
      </c>
      <c r="B154" s="20" t="s">
        <v>32</v>
      </c>
      <c r="C154" s="20" t="s">
        <v>66</v>
      </c>
      <c r="D154" s="20" t="s">
        <v>224</v>
      </c>
      <c r="E154" s="20"/>
      <c r="F154" s="96">
        <f>F155</f>
        <v>658</v>
      </c>
      <c r="G154" s="96">
        <f t="shared" si="15"/>
        <v>400</v>
      </c>
      <c r="H154" s="110">
        <f t="shared" si="15"/>
        <v>400</v>
      </c>
    </row>
    <row r="155" spans="1:8" s="1" customFormat="1" ht="71.25" customHeight="1">
      <c r="A155" s="17" t="s">
        <v>155</v>
      </c>
      <c r="B155" s="20" t="s">
        <v>32</v>
      </c>
      <c r="C155" s="20" t="s">
        <v>66</v>
      </c>
      <c r="D155" s="20" t="s">
        <v>230</v>
      </c>
      <c r="E155" s="20"/>
      <c r="F155" s="96">
        <f>F156</f>
        <v>658</v>
      </c>
      <c r="G155" s="96">
        <f>G156</f>
        <v>400</v>
      </c>
      <c r="H155" s="110">
        <f>H156</f>
        <v>400</v>
      </c>
    </row>
    <row r="156" spans="1:8" s="1" customFormat="1" ht="46.5" customHeight="1">
      <c r="A156" s="17" t="s">
        <v>272</v>
      </c>
      <c r="B156" s="20" t="s">
        <v>32</v>
      </c>
      <c r="C156" s="20" t="s">
        <v>66</v>
      </c>
      <c r="D156" s="20" t="s">
        <v>231</v>
      </c>
      <c r="E156" s="20" t="s">
        <v>45</v>
      </c>
      <c r="F156" s="96">
        <f>'приложение 7 (1)'!G158</f>
        <v>658</v>
      </c>
      <c r="G156" s="96">
        <f>'приложение 7 (1)'!H158</f>
        <v>400</v>
      </c>
      <c r="H156" s="110">
        <f>'приложение 7 (1)'!I158</f>
        <v>400</v>
      </c>
    </row>
    <row r="157" spans="1:8" ht="27" customHeight="1">
      <c r="A157" s="17" t="str">
        <f>'приложение 7 (1)'!A159</f>
        <v>Обслуживание государственного и муниципального долга                           </v>
      </c>
      <c r="B157" s="20" t="s">
        <v>42</v>
      </c>
      <c r="C157" s="20"/>
      <c r="D157" s="20"/>
      <c r="E157" s="20"/>
      <c r="F157" s="96">
        <f>F158</f>
        <v>242</v>
      </c>
      <c r="G157" s="96">
        <f aca="true" t="shared" si="16" ref="G157:H161">G158</f>
        <v>111.74317</v>
      </c>
      <c r="H157" s="96">
        <f t="shared" si="16"/>
        <v>0</v>
      </c>
    </row>
    <row r="158" spans="1:8" ht="18.75">
      <c r="A158" s="17" t="str">
        <f>'приложение 7 (1)'!A160</f>
        <v>Обслуживание государственного и муниципального долга                                                       </v>
      </c>
      <c r="B158" s="20" t="s">
        <v>42</v>
      </c>
      <c r="C158" s="20" t="s">
        <v>26</v>
      </c>
      <c r="D158" s="20"/>
      <c r="E158" s="20"/>
      <c r="F158" s="96">
        <f>F159</f>
        <v>242</v>
      </c>
      <c r="G158" s="96">
        <f t="shared" si="16"/>
        <v>111.74317</v>
      </c>
      <c r="H158" s="96">
        <f t="shared" si="16"/>
        <v>0</v>
      </c>
    </row>
    <row r="159" spans="1:8" ht="40.5" customHeight="1">
      <c r="A159" s="17" t="str">
        <f>'приложение 7 (1)'!A161</f>
        <v>Муниципальная программа городского поселения город Бобров "Муниципальное управление и гражданское общество"</v>
      </c>
      <c r="B159" s="20" t="s">
        <v>42</v>
      </c>
      <c r="C159" s="20" t="s">
        <v>26</v>
      </c>
      <c r="D159" s="20" t="s">
        <v>139</v>
      </c>
      <c r="E159" s="20"/>
      <c r="F159" s="96">
        <f>F160</f>
        <v>242</v>
      </c>
      <c r="G159" s="96">
        <f t="shared" si="16"/>
        <v>111.74317</v>
      </c>
      <c r="H159" s="96">
        <f t="shared" si="16"/>
        <v>0</v>
      </c>
    </row>
    <row r="160" spans="1:8" ht="25.5">
      <c r="A160" s="17" t="str">
        <f>'приложение 7 (1)'!A162</f>
        <v>Подпрограмма "Управление муниципальными финансами и муниципальным имуществом "</v>
      </c>
      <c r="B160" s="20" t="s">
        <v>42</v>
      </c>
      <c r="C160" s="20" t="s">
        <v>26</v>
      </c>
      <c r="D160" s="20" t="s">
        <v>140</v>
      </c>
      <c r="E160" s="20"/>
      <c r="F160" s="96">
        <f>F161</f>
        <v>242</v>
      </c>
      <c r="G160" s="96">
        <f t="shared" si="16"/>
        <v>111.74317</v>
      </c>
      <c r="H160" s="96">
        <f t="shared" si="16"/>
        <v>0</v>
      </c>
    </row>
    <row r="161" spans="1:8" ht="25.5">
      <c r="A161" s="17" t="str">
        <f>'приложение 7 (1)'!A163</f>
        <v>Основное мероприятие "Управление муниципальным долгом городского поселения город Бобров"</v>
      </c>
      <c r="B161" s="20" t="s">
        <v>42</v>
      </c>
      <c r="C161" s="20" t="s">
        <v>26</v>
      </c>
      <c r="D161" s="20" t="s">
        <v>404</v>
      </c>
      <c r="E161" s="20"/>
      <c r="F161" s="96">
        <f>F162</f>
        <v>242</v>
      </c>
      <c r="G161" s="96">
        <f t="shared" si="16"/>
        <v>111.74317</v>
      </c>
      <c r="H161" s="96">
        <f t="shared" si="16"/>
        <v>0</v>
      </c>
    </row>
    <row r="162" spans="1:8" ht="25.5">
      <c r="A162" s="17" t="str">
        <f>'приложение 7 (1)'!A164</f>
        <v>Процентные платежи (обслуживание государственного и муниципального долга) </v>
      </c>
      <c r="B162" s="20" t="s">
        <v>42</v>
      </c>
      <c r="C162" s="20" t="s">
        <v>26</v>
      </c>
      <c r="D162" s="20" t="s">
        <v>405</v>
      </c>
      <c r="E162" s="20" t="s">
        <v>406</v>
      </c>
      <c r="F162" s="96">
        <f>'приложение 7 (1)'!G164</f>
        <v>242</v>
      </c>
      <c r="G162" s="96">
        <f>'приложение 7 (1)'!H164</f>
        <v>111.74317</v>
      </c>
      <c r="H162" s="96">
        <f>'приложение 7 (1)'!I164</f>
        <v>0</v>
      </c>
    </row>
  </sheetData>
  <sheetProtection/>
  <autoFilter ref="A13:H156"/>
  <mergeCells count="2">
    <mergeCell ref="A9:H9"/>
    <mergeCell ref="A10:H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8" r:id="rId1"/>
  <rowBreaks count="3" manualBreakCount="3">
    <brk id="44" max="7" man="1"/>
    <brk id="77" max="7" man="1"/>
    <brk id="10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7"/>
  <sheetViews>
    <sheetView tabSelected="1" view="pageBreakPreview" zoomScale="70" zoomScaleSheetLayoutView="70" zoomScalePageLayoutView="0" workbookViewId="0" topLeftCell="A1">
      <selection activeCell="H18" sqref="H18"/>
    </sheetView>
  </sheetViews>
  <sheetFormatPr defaultColWidth="9.00390625" defaultRowHeight="12.75"/>
  <cols>
    <col min="1" max="1" width="9.125" style="55" customWidth="1"/>
    <col min="2" max="2" width="50.875" style="0" customWidth="1"/>
    <col min="3" max="3" width="18.25390625" style="0" customWidth="1"/>
    <col min="4" max="4" width="5.375" style="0" customWidth="1"/>
    <col min="7" max="7" width="19.75390625" style="0" customWidth="1"/>
    <col min="8" max="8" width="17.25390625" style="0" customWidth="1"/>
    <col min="9" max="9" width="19.25390625" style="0" customWidth="1"/>
    <col min="10" max="10" width="14.00390625" style="0" bestFit="1" customWidth="1"/>
    <col min="11" max="11" width="14.625" style="0" customWidth="1"/>
    <col min="12" max="12" width="14.375" style="0" customWidth="1"/>
  </cols>
  <sheetData>
    <row r="1" spans="2:9" ht="15">
      <c r="B1" s="5"/>
      <c r="C1" s="40"/>
      <c r="D1" s="40"/>
      <c r="E1" s="62"/>
      <c r="F1" s="62"/>
      <c r="G1" s="62"/>
      <c r="H1" s="62" t="s">
        <v>426</v>
      </c>
      <c r="I1" s="5"/>
    </row>
    <row r="2" spans="2:9" ht="15">
      <c r="B2" s="14"/>
      <c r="C2" s="40"/>
      <c r="D2" s="40"/>
      <c r="E2" s="62"/>
      <c r="F2" s="62"/>
      <c r="G2" s="62"/>
      <c r="H2" s="62" t="s">
        <v>36</v>
      </c>
      <c r="I2" s="5"/>
    </row>
    <row r="3" spans="2:9" ht="15">
      <c r="B3" s="5"/>
      <c r="C3" s="40"/>
      <c r="D3" s="40"/>
      <c r="E3" s="62"/>
      <c r="F3" s="62"/>
      <c r="G3" s="62"/>
      <c r="H3" s="62" t="s">
        <v>37</v>
      </c>
      <c r="I3" s="5"/>
    </row>
    <row r="4" spans="2:9" ht="15">
      <c r="B4" s="5"/>
      <c r="C4" s="40"/>
      <c r="D4" s="40"/>
      <c r="E4" s="62"/>
      <c r="F4" s="62"/>
      <c r="G4" s="62"/>
      <c r="H4" s="62" t="s">
        <v>38</v>
      </c>
      <c r="I4" s="5"/>
    </row>
    <row r="5" spans="2:9" ht="15">
      <c r="B5" s="5"/>
      <c r="C5" s="40"/>
      <c r="D5" s="40"/>
      <c r="E5" s="62"/>
      <c r="F5" s="62"/>
      <c r="G5" s="62"/>
      <c r="H5" s="62" t="s">
        <v>39</v>
      </c>
      <c r="I5" s="5"/>
    </row>
    <row r="6" spans="2:9" ht="15">
      <c r="B6" s="5"/>
      <c r="C6" s="40"/>
      <c r="D6" s="40"/>
      <c r="E6" s="62"/>
      <c r="F6" s="62"/>
      <c r="G6" s="62"/>
      <c r="H6" s="62" t="str">
        <f>'приложение 8(1)'!F6</f>
        <v>от "21" декабря 2018 года №79</v>
      </c>
      <c r="I6" s="5"/>
    </row>
    <row r="7" spans="2:9" ht="12.75">
      <c r="B7" s="5"/>
      <c r="C7" s="5"/>
      <c r="D7" s="5"/>
      <c r="E7" s="5"/>
      <c r="F7" s="5"/>
      <c r="G7" s="5"/>
      <c r="H7" s="5"/>
      <c r="I7" s="5"/>
    </row>
    <row r="8" spans="2:9" ht="12.75">
      <c r="B8" s="5"/>
      <c r="C8" s="14"/>
      <c r="D8" s="5"/>
      <c r="E8" s="14"/>
      <c r="F8" s="14"/>
      <c r="G8" s="5"/>
      <c r="H8" s="5"/>
      <c r="I8" s="5"/>
    </row>
    <row r="9" spans="1:9" ht="54" customHeight="1">
      <c r="A9" s="172" t="s">
        <v>509</v>
      </c>
      <c r="B9" s="172"/>
      <c r="C9" s="172"/>
      <c r="D9" s="172"/>
      <c r="E9" s="172"/>
      <c r="F9" s="172"/>
      <c r="G9" s="172"/>
      <c r="H9" s="172"/>
      <c r="I9" s="172"/>
    </row>
    <row r="10" spans="1:9" ht="18.75">
      <c r="A10" s="172" t="str">
        <f>'приложение 8(1)'!A10:H10</f>
        <v> на 2019 год и на плановый период 2020 и 2021 годов</v>
      </c>
      <c r="B10" s="172"/>
      <c r="C10" s="172"/>
      <c r="D10" s="172"/>
      <c r="E10" s="172"/>
      <c r="F10" s="172"/>
      <c r="G10" s="172"/>
      <c r="H10" s="172"/>
      <c r="I10" s="172"/>
    </row>
    <row r="11" spans="2:9" ht="12.75">
      <c r="B11" s="5"/>
      <c r="C11" s="5"/>
      <c r="D11" s="5"/>
      <c r="E11" s="5"/>
      <c r="F11" s="5"/>
      <c r="G11" s="5"/>
      <c r="H11" s="5"/>
      <c r="I11" s="5" t="s">
        <v>65</v>
      </c>
    </row>
    <row r="12" spans="1:9" s="39" customFormat="1" ht="30.75" customHeight="1">
      <c r="A12" s="9" t="s">
        <v>59</v>
      </c>
      <c r="B12" s="23" t="s">
        <v>22</v>
      </c>
      <c r="C12" s="23" t="s">
        <v>34</v>
      </c>
      <c r="D12" s="23" t="s">
        <v>33</v>
      </c>
      <c r="E12" s="23" t="s">
        <v>24</v>
      </c>
      <c r="F12" s="23" t="s">
        <v>23</v>
      </c>
      <c r="G12" s="24" t="s">
        <v>346</v>
      </c>
      <c r="H12" s="24" t="s">
        <v>412</v>
      </c>
      <c r="I12" s="24" t="s">
        <v>507</v>
      </c>
    </row>
    <row r="13" spans="1:9" ht="13.5" customHeight="1">
      <c r="A13" s="56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  <c r="H13" s="16">
        <v>8</v>
      </c>
      <c r="I13" s="16">
        <v>9</v>
      </c>
    </row>
    <row r="14" spans="1:12" s="47" customFormat="1" ht="18.75">
      <c r="A14" s="56"/>
      <c r="B14" s="45" t="s">
        <v>25</v>
      </c>
      <c r="C14" s="46"/>
      <c r="D14" s="46"/>
      <c r="E14" s="46"/>
      <c r="F14" s="46"/>
      <c r="G14" s="148">
        <f>G15+G58</f>
        <v>222950.47050000002</v>
      </c>
      <c r="H14" s="95">
        <f>H15+H58</f>
        <v>71988.20000000001</v>
      </c>
      <c r="I14" s="109">
        <f>I15+I58</f>
        <v>72270.5</v>
      </c>
      <c r="J14" s="133">
        <f>'приложение 7 (1)'!G16</f>
        <v>222950.47050000002</v>
      </c>
      <c r="K14" s="133">
        <f>'приложение 7 (1)'!H16</f>
        <v>72088.2</v>
      </c>
      <c r="L14" s="133">
        <f>'приложение 7 (1)'!I16</f>
        <v>72370.5</v>
      </c>
    </row>
    <row r="15" spans="1:12" s="2" customFormat="1" ht="53.25" customHeight="1">
      <c r="A15" s="57">
        <v>1</v>
      </c>
      <c r="B15" s="48" t="s">
        <v>232</v>
      </c>
      <c r="C15" s="49" t="s">
        <v>139</v>
      </c>
      <c r="D15" s="59"/>
      <c r="E15" s="49"/>
      <c r="F15" s="49"/>
      <c r="G15" s="149">
        <f>G16+G45+G52+G38</f>
        <v>22360.9</v>
      </c>
      <c r="H15" s="160">
        <f>H16+H45+H52+H38</f>
        <v>20978.74317</v>
      </c>
      <c r="I15" s="112">
        <f>I16+I45+I52+I38</f>
        <v>21475.5</v>
      </c>
      <c r="J15" s="147">
        <f>J14-G14</f>
        <v>0</v>
      </c>
      <c r="K15" s="147">
        <f>K14-H14</f>
        <v>99.99999999998545</v>
      </c>
      <c r="L15" s="147">
        <f>L14-I14</f>
        <v>100</v>
      </c>
    </row>
    <row r="16" spans="1:9" s="2" customFormat="1" ht="29.25" customHeight="1">
      <c r="A16" s="58" t="s">
        <v>233</v>
      </c>
      <c r="B16" s="48" t="s">
        <v>142</v>
      </c>
      <c r="C16" s="49" t="s">
        <v>140</v>
      </c>
      <c r="D16" s="59"/>
      <c r="E16" s="49"/>
      <c r="F16" s="49"/>
      <c r="G16" s="149">
        <f>G17+G22+G25+G27+G29+G31+G35</f>
        <v>15665.8</v>
      </c>
      <c r="H16" s="160">
        <f>H17+H22+H25+H27+H29+H31+H35</f>
        <v>15148.34317</v>
      </c>
      <c r="I16" s="112">
        <f>I17+I22+I25+I27+I29+I31+I35</f>
        <v>15617.4</v>
      </c>
    </row>
    <row r="17" spans="1:9" s="2" customFormat="1" ht="30.75" customHeight="1">
      <c r="A17" s="58" t="s">
        <v>234</v>
      </c>
      <c r="B17" s="48" t="s">
        <v>143</v>
      </c>
      <c r="C17" s="49" t="s">
        <v>141</v>
      </c>
      <c r="D17" s="59"/>
      <c r="E17" s="49"/>
      <c r="F17" s="49"/>
      <c r="G17" s="149">
        <f>G18+G19+G20+G21</f>
        <v>5333.799999999999</v>
      </c>
      <c r="H17" s="160">
        <f>H18+H19+H20+H21</f>
        <v>5287.099999999999</v>
      </c>
      <c r="I17" s="112">
        <f>I18+I19+I20+I21</f>
        <v>5298.2</v>
      </c>
    </row>
    <row r="18" spans="1:9" s="1" customFormat="1" ht="80.25" customHeight="1">
      <c r="A18" s="58"/>
      <c r="B18" s="17" t="s">
        <v>144</v>
      </c>
      <c r="C18" s="20" t="s">
        <v>145</v>
      </c>
      <c r="D18" s="20" t="s">
        <v>47</v>
      </c>
      <c r="E18" s="20" t="s">
        <v>26</v>
      </c>
      <c r="F18" s="20" t="s">
        <v>27</v>
      </c>
      <c r="G18" s="150">
        <f>'приложение 8(1)'!F20</f>
        <v>3211.4</v>
      </c>
      <c r="H18" s="96">
        <f>'приложение 8(1)'!G20</f>
        <v>3211.4</v>
      </c>
      <c r="I18" s="110">
        <f>'приложение 8(1)'!H20</f>
        <v>3211.4</v>
      </c>
    </row>
    <row r="19" spans="1:9" s="1" customFormat="1" ht="43.5" customHeight="1">
      <c r="A19" s="58"/>
      <c r="B19" s="17" t="s">
        <v>159</v>
      </c>
      <c r="C19" s="20" t="s">
        <v>145</v>
      </c>
      <c r="D19" s="20" t="s">
        <v>45</v>
      </c>
      <c r="E19" s="20" t="s">
        <v>26</v>
      </c>
      <c r="F19" s="20" t="s">
        <v>27</v>
      </c>
      <c r="G19" s="150">
        <f>'приложение 8(1)'!F21</f>
        <v>1446</v>
      </c>
      <c r="H19" s="96">
        <f>'приложение 8(1)'!G21</f>
        <v>1399.3</v>
      </c>
      <c r="I19" s="110">
        <f>'приложение 8(1)'!H21</f>
        <v>1410.4</v>
      </c>
    </row>
    <row r="20" spans="1:9" s="1" customFormat="1" ht="32.25" customHeight="1">
      <c r="A20" s="58"/>
      <c r="B20" s="17" t="s">
        <v>146</v>
      </c>
      <c r="C20" s="20" t="s">
        <v>145</v>
      </c>
      <c r="D20" s="20" t="s">
        <v>48</v>
      </c>
      <c r="E20" s="20" t="s">
        <v>26</v>
      </c>
      <c r="F20" s="20" t="s">
        <v>27</v>
      </c>
      <c r="G20" s="150">
        <f>'приложение 8(1)'!F22</f>
        <v>27</v>
      </c>
      <c r="H20" s="96">
        <f>'приложение 8(1)'!G22</f>
        <v>27</v>
      </c>
      <c r="I20" s="110">
        <f>'приложение 8(1)'!H22</f>
        <v>27</v>
      </c>
    </row>
    <row r="21" spans="1:9" s="1" customFormat="1" ht="53.25" customHeight="1">
      <c r="A21" s="58"/>
      <c r="B21" s="17" t="s">
        <v>159</v>
      </c>
      <c r="C21" s="20" t="s">
        <v>145</v>
      </c>
      <c r="D21" s="20" t="s">
        <v>45</v>
      </c>
      <c r="E21" s="20" t="s">
        <v>26</v>
      </c>
      <c r="F21" s="20" t="s">
        <v>42</v>
      </c>
      <c r="G21" s="150">
        <f>'приложение 8(1)'!F40</f>
        <v>649.4</v>
      </c>
      <c r="H21" s="96">
        <f>'приложение 8(1)'!G40</f>
        <v>649.4</v>
      </c>
      <c r="I21" s="110">
        <f>'приложение 8(1)'!H40</f>
        <v>649.4</v>
      </c>
    </row>
    <row r="22" spans="1:9" s="2" customFormat="1" ht="32.25" customHeight="1">
      <c r="A22" s="58" t="s">
        <v>235</v>
      </c>
      <c r="B22" s="48" t="s">
        <v>149</v>
      </c>
      <c r="C22" s="49" t="s">
        <v>147</v>
      </c>
      <c r="D22" s="49"/>
      <c r="E22" s="49"/>
      <c r="F22" s="49"/>
      <c r="G22" s="149">
        <f>G23+G24</f>
        <v>1562.9</v>
      </c>
      <c r="H22" s="160">
        <f>H23+H24</f>
        <v>1711.7</v>
      </c>
      <c r="I22" s="112">
        <f>I23+I24</f>
        <v>1711.7</v>
      </c>
    </row>
    <row r="23" spans="1:9" s="1" customFormat="1" ht="69.75" customHeight="1">
      <c r="A23" s="58"/>
      <c r="B23" s="17" t="s">
        <v>151</v>
      </c>
      <c r="C23" s="20" t="s">
        <v>148</v>
      </c>
      <c r="D23" s="20" t="s">
        <v>47</v>
      </c>
      <c r="E23" s="20" t="s">
        <v>26</v>
      </c>
      <c r="F23" s="20" t="s">
        <v>27</v>
      </c>
      <c r="G23" s="150">
        <f>'приложение 8(1)'!F24</f>
        <v>1531.7</v>
      </c>
      <c r="H23" s="96">
        <f>'приложение 8(1)'!G24</f>
        <v>1680.5</v>
      </c>
      <c r="I23" s="110">
        <f>'приложение 8(1)'!H24</f>
        <v>1680.5</v>
      </c>
    </row>
    <row r="24" spans="1:9" s="1" customFormat="1" ht="41.25" customHeight="1">
      <c r="A24" s="58"/>
      <c r="B24" s="17" t="s">
        <v>271</v>
      </c>
      <c r="C24" s="20" t="s">
        <v>148</v>
      </c>
      <c r="D24" s="20" t="s">
        <v>45</v>
      </c>
      <c r="E24" s="20" t="s">
        <v>26</v>
      </c>
      <c r="F24" s="20" t="s">
        <v>27</v>
      </c>
      <c r="G24" s="150">
        <f>'приложение 8(1)'!F25</f>
        <v>31.2</v>
      </c>
      <c r="H24" s="96">
        <f>'приложение 8(1)'!G25</f>
        <v>31.2</v>
      </c>
      <c r="I24" s="110">
        <f>'приложение 8(1)'!H25</f>
        <v>31.2</v>
      </c>
    </row>
    <row r="25" spans="1:9" s="2" customFormat="1" ht="33" customHeight="1">
      <c r="A25" s="58" t="s">
        <v>236</v>
      </c>
      <c r="B25" s="48" t="s">
        <v>152</v>
      </c>
      <c r="C25" s="49" t="s">
        <v>150</v>
      </c>
      <c r="D25" s="49"/>
      <c r="E25" s="49"/>
      <c r="F25" s="49"/>
      <c r="G25" s="149">
        <f>G26</f>
        <v>500</v>
      </c>
      <c r="H25" s="160">
        <f>H26</f>
        <v>500</v>
      </c>
      <c r="I25" s="112">
        <f>I26</f>
        <v>500</v>
      </c>
    </row>
    <row r="26" spans="1:9" s="1" customFormat="1" ht="71.25" customHeight="1">
      <c r="A26" s="58"/>
      <c r="B26" s="17" t="s">
        <v>153</v>
      </c>
      <c r="C26" s="20" t="s">
        <v>154</v>
      </c>
      <c r="D26" s="20" t="s">
        <v>48</v>
      </c>
      <c r="E26" s="20" t="s">
        <v>26</v>
      </c>
      <c r="F26" s="20" t="s">
        <v>41</v>
      </c>
      <c r="G26" s="150">
        <f>'приложение 8(1)'!F35</f>
        <v>500</v>
      </c>
      <c r="H26" s="96">
        <f>'приложение 8(1)'!G35</f>
        <v>500</v>
      </c>
      <c r="I26" s="110">
        <f>'приложение 8(1)'!H35</f>
        <v>500</v>
      </c>
    </row>
    <row r="27" spans="1:9" s="1" customFormat="1" ht="34.5" customHeight="1" hidden="1">
      <c r="A27" s="58" t="s">
        <v>6</v>
      </c>
      <c r="B27" s="48" t="s">
        <v>387</v>
      </c>
      <c r="C27" s="49" t="s">
        <v>7</v>
      </c>
      <c r="D27" s="49"/>
      <c r="E27" s="49"/>
      <c r="F27" s="49"/>
      <c r="G27" s="149">
        <f>G28</f>
        <v>0</v>
      </c>
      <c r="H27" s="160">
        <f>H28</f>
        <v>0</v>
      </c>
      <c r="I27" s="112">
        <f>I28</f>
        <v>0</v>
      </c>
    </row>
    <row r="28" spans="1:9" s="1" customFormat="1" ht="57.75" customHeight="1" hidden="1">
      <c r="A28" s="58"/>
      <c r="B28" s="17" t="s">
        <v>390</v>
      </c>
      <c r="C28" s="20" t="s">
        <v>391</v>
      </c>
      <c r="D28" s="20" t="s">
        <v>45</v>
      </c>
      <c r="E28" s="20" t="s">
        <v>26</v>
      </c>
      <c r="F28" s="20" t="s">
        <v>383</v>
      </c>
      <c r="G28" s="150">
        <f>'приложение 8(1)'!F30</f>
        <v>0</v>
      </c>
      <c r="H28" s="96">
        <f>'приложение 8(1)'!G30</f>
        <v>0</v>
      </c>
      <c r="I28" s="110">
        <f>'приложение 8(1)'!H30</f>
        <v>0</v>
      </c>
    </row>
    <row r="29" spans="1:9" s="1" customFormat="1" ht="39.75" customHeight="1">
      <c r="A29" s="58" t="s">
        <v>8</v>
      </c>
      <c r="B29" s="48" t="s">
        <v>402</v>
      </c>
      <c r="C29" s="49" t="s">
        <v>404</v>
      </c>
      <c r="D29" s="49"/>
      <c r="E29" s="49"/>
      <c r="F29" s="49"/>
      <c r="G29" s="149">
        <f>G30</f>
        <v>242</v>
      </c>
      <c r="H29" s="160">
        <f>H30</f>
        <v>111.74317</v>
      </c>
      <c r="I29" s="112">
        <f>I30</f>
        <v>0</v>
      </c>
    </row>
    <row r="30" spans="1:9" s="1" customFormat="1" ht="35.25" customHeight="1">
      <c r="A30" s="58"/>
      <c r="B30" s="17" t="s">
        <v>403</v>
      </c>
      <c r="C30" s="20" t="s">
        <v>405</v>
      </c>
      <c r="D30" s="20" t="s">
        <v>406</v>
      </c>
      <c r="E30" s="20" t="s">
        <v>42</v>
      </c>
      <c r="F30" s="20" t="s">
        <v>26</v>
      </c>
      <c r="G30" s="150">
        <f>'приложение 8(1)'!F162</f>
        <v>242</v>
      </c>
      <c r="H30" s="96">
        <f>'приложение 8(1)'!G162</f>
        <v>111.74317</v>
      </c>
      <c r="I30" s="110">
        <f>'приложение 8(1)'!H162</f>
        <v>0</v>
      </c>
    </row>
    <row r="31" spans="1:9" s="2" customFormat="1" ht="79.5" customHeight="1">
      <c r="A31" s="58" t="s">
        <v>237</v>
      </c>
      <c r="B31" s="48" t="s">
        <v>155</v>
      </c>
      <c r="C31" s="49" t="s">
        <v>156</v>
      </c>
      <c r="D31" s="49"/>
      <c r="E31" s="49"/>
      <c r="F31" s="49"/>
      <c r="G31" s="149">
        <f>G32+G33+G34</f>
        <v>2996.1</v>
      </c>
      <c r="H31" s="160">
        <f>H32+H33</f>
        <v>2506.8</v>
      </c>
      <c r="I31" s="112">
        <f>I32+I33</f>
        <v>3074.5</v>
      </c>
    </row>
    <row r="32" spans="1:9" s="1" customFormat="1" ht="41.25" customHeight="1">
      <c r="A32" s="58"/>
      <c r="B32" s="17" t="s">
        <v>272</v>
      </c>
      <c r="C32" s="20" t="s">
        <v>157</v>
      </c>
      <c r="D32" s="20" t="s">
        <v>45</v>
      </c>
      <c r="E32" s="20" t="s">
        <v>26</v>
      </c>
      <c r="F32" s="20" t="s">
        <v>42</v>
      </c>
      <c r="G32" s="150">
        <f>'приложение 8(1)'!F42</f>
        <v>1180.5</v>
      </c>
      <c r="H32" s="96">
        <f>'приложение 8(1)'!G42</f>
        <v>1006.8</v>
      </c>
      <c r="I32" s="110">
        <f>'приложение 8(1)'!H42</f>
        <v>1055</v>
      </c>
    </row>
    <row r="33" spans="1:9" s="1" customFormat="1" ht="48.75" customHeight="1">
      <c r="A33" s="58"/>
      <c r="B33" s="17" t="s">
        <v>280</v>
      </c>
      <c r="C33" s="20" t="s">
        <v>157</v>
      </c>
      <c r="D33" s="20" t="s">
        <v>46</v>
      </c>
      <c r="E33" s="20" t="s">
        <v>26</v>
      </c>
      <c r="F33" s="20" t="s">
        <v>42</v>
      </c>
      <c r="G33" s="150">
        <f>'приложение 8(1)'!F43</f>
        <v>1815.6</v>
      </c>
      <c r="H33" s="96">
        <f>'приложение 8(1)'!G43</f>
        <v>1500</v>
      </c>
      <c r="I33" s="110">
        <f>'приложение 8(1)'!H43</f>
        <v>2019.5</v>
      </c>
    </row>
    <row r="34" spans="1:9" s="1" customFormat="1" ht="48.75" customHeight="1">
      <c r="A34" s="58"/>
      <c r="B34" s="17" t="str">
        <f>'приложение 8(1)'!A44</f>
        <v>Выполнение других расходных обязательств (Иные бюджетные ассигнования)</v>
      </c>
      <c r="C34" s="20" t="s">
        <v>157</v>
      </c>
      <c r="D34" s="20" t="s">
        <v>48</v>
      </c>
      <c r="E34" s="20" t="s">
        <v>26</v>
      </c>
      <c r="F34" s="20" t="s">
        <v>42</v>
      </c>
      <c r="G34" s="150">
        <f>'приложение 8(1)'!F44</f>
        <v>0</v>
      </c>
      <c r="H34" s="96">
        <v>0</v>
      </c>
      <c r="I34" s="110">
        <v>0</v>
      </c>
    </row>
    <row r="35" spans="1:9" s="130" customFormat="1" ht="39" customHeight="1">
      <c r="A35" s="126" t="s">
        <v>443</v>
      </c>
      <c r="B35" s="127" t="str">
        <f>'приложение 8(1)'!A45</f>
        <v>Основное мероприятие"Расходы на обеспечение деятельности МКУ"СКООМС" </v>
      </c>
      <c r="C35" s="128" t="s">
        <v>438</v>
      </c>
      <c r="D35" s="128"/>
      <c r="E35" s="128"/>
      <c r="F35" s="128"/>
      <c r="G35" s="151">
        <f>G36+G37</f>
        <v>5031</v>
      </c>
      <c r="H35" s="161">
        <f>H36+H37</f>
        <v>5031</v>
      </c>
      <c r="I35" s="129">
        <f>I36+I37</f>
        <v>5033</v>
      </c>
    </row>
    <row r="36" spans="1:9" s="122" customFormat="1" ht="48.75" customHeight="1">
      <c r="A36" s="126"/>
      <c r="B36" s="123" t="str">
        <f>'приложение 8(1)'!A46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6" s="119" t="s">
        <v>440</v>
      </c>
      <c r="D36" s="119" t="s">
        <v>47</v>
      </c>
      <c r="E36" s="119" t="s">
        <v>26</v>
      </c>
      <c r="F36" s="119" t="s">
        <v>42</v>
      </c>
      <c r="G36" s="152">
        <f>'приложение 8(1)'!F46</f>
        <v>4820.5</v>
      </c>
      <c r="H36" s="124">
        <f>'приложение 8(1)'!G46</f>
        <v>4820.5</v>
      </c>
      <c r="I36" s="125">
        <f>'приложение 8(1)'!H46</f>
        <v>4820.5</v>
      </c>
    </row>
    <row r="37" spans="1:9" s="122" customFormat="1" ht="48.75" customHeight="1">
      <c r="A37" s="126"/>
      <c r="B37" s="123" t="str">
        <f>'приложение 8(1)'!A47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37" s="119" t="s">
        <v>440</v>
      </c>
      <c r="D37" s="119" t="s">
        <v>45</v>
      </c>
      <c r="E37" s="119" t="s">
        <v>26</v>
      </c>
      <c r="F37" s="119" t="s">
        <v>42</v>
      </c>
      <c r="G37" s="152">
        <f>'приложение 8(1)'!F47</f>
        <v>210.5</v>
      </c>
      <c r="H37" s="124">
        <f>'приложение 8(1)'!G47</f>
        <v>210.5</v>
      </c>
      <c r="I37" s="125">
        <f>'приложение 8(1)'!H47</f>
        <v>212.5</v>
      </c>
    </row>
    <row r="38" spans="1:9" s="1" customFormat="1" ht="48.75" customHeight="1">
      <c r="A38" s="58" t="s">
        <v>9</v>
      </c>
      <c r="B38" s="48" t="s">
        <v>394</v>
      </c>
      <c r="C38" s="49" t="s">
        <v>398</v>
      </c>
      <c r="D38" s="49"/>
      <c r="E38" s="49"/>
      <c r="F38" s="49"/>
      <c r="G38" s="149">
        <f>G39+G41</f>
        <v>100</v>
      </c>
      <c r="H38" s="160">
        <f>H39+H41</f>
        <v>100</v>
      </c>
      <c r="I38" s="112">
        <f>I39+I41</f>
        <v>100</v>
      </c>
    </row>
    <row r="39" spans="1:9" s="1" customFormat="1" ht="48.75" customHeight="1">
      <c r="A39" s="58" t="s">
        <v>10</v>
      </c>
      <c r="B39" s="48" t="s">
        <v>395</v>
      </c>
      <c r="C39" s="49" t="s">
        <v>399</v>
      </c>
      <c r="D39" s="49"/>
      <c r="E39" s="49"/>
      <c r="F39" s="49"/>
      <c r="G39" s="149">
        <f>G40</f>
        <v>100</v>
      </c>
      <c r="H39" s="160">
        <f>H40</f>
        <v>100</v>
      </c>
      <c r="I39" s="112">
        <f>I40</f>
        <v>100</v>
      </c>
    </row>
    <row r="40" spans="1:9" s="1" customFormat="1" ht="48.75" customHeight="1">
      <c r="A40" s="58"/>
      <c r="B40" s="17" t="s">
        <v>396</v>
      </c>
      <c r="C40" s="20" t="s">
        <v>400</v>
      </c>
      <c r="D40" s="20" t="s">
        <v>45</v>
      </c>
      <c r="E40" s="20" t="s">
        <v>31</v>
      </c>
      <c r="F40" s="20" t="s">
        <v>397</v>
      </c>
      <c r="G40" s="150">
        <f>'приложение 8(1)'!F60</f>
        <v>100</v>
      </c>
      <c r="H40" s="96">
        <f>'приложение 8(1)'!G60</f>
        <v>100</v>
      </c>
      <c r="I40" s="110">
        <f>'приложение 8(1)'!H60</f>
        <v>100</v>
      </c>
    </row>
    <row r="41" spans="1:9" s="2" customFormat="1" ht="48.75" customHeight="1">
      <c r="A41" s="58" t="s">
        <v>461</v>
      </c>
      <c r="B41" s="48" t="str">
        <f>'приложение 8(1)'!A52</f>
        <v>Основное мероприятие "Предупреждение и ликвидация последствий чрезвычайных ситуаций природного и техногенного характера"</v>
      </c>
      <c r="C41" s="49" t="s">
        <v>457</v>
      </c>
      <c r="D41" s="49"/>
      <c r="E41" s="49"/>
      <c r="F41" s="49"/>
      <c r="G41" s="149">
        <f>G42+G43+G44</f>
        <v>0</v>
      </c>
      <c r="H41" s="160">
        <f>H42+H43+H44</f>
        <v>0</v>
      </c>
      <c r="I41" s="112">
        <f>I42+I43+I44</f>
        <v>0</v>
      </c>
    </row>
    <row r="42" spans="1:9" s="1" customFormat="1" ht="58.5" customHeight="1">
      <c r="A42" s="58"/>
      <c r="B42" s="17" t="str">
        <f>'приложение 8(1)'!A53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2" s="20" t="s">
        <v>458</v>
      </c>
      <c r="D42" s="20" t="s">
        <v>45</v>
      </c>
      <c r="E42" s="20" t="s">
        <v>31</v>
      </c>
      <c r="F42" s="20" t="s">
        <v>44</v>
      </c>
      <c r="G42" s="150">
        <f>'приложение 8(1)'!F53</f>
        <v>0</v>
      </c>
      <c r="H42" s="96">
        <v>0</v>
      </c>
      <c r="I42" s="110">
        <v>0</v>
      </c>
    </row>
    <row r="43" spans="1:9" s="1" customFormat="1" ht="49.5" customHeight="1">
      <c r="A43" s="58"/>
      <c r="B43" s="17" t="str">
        <f>'приложение 8(1)'!A54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3" s="20" t="s">
        <v>458</v>
      </c>
      <c r="D43" s="20" t="s">
        <v>54</v>
      </c>
      <c r="E43" s="20" t="s">
        <v>31</v>
      </c>
      <c r="F43" s="20" t="s">
        <v>44</v>
      </c>
      <c r="G43" s="150">
        <f>'приложение 8(1)'!F54</f>
        <v>0</v>
      </c>
      <c r="H43" s="96">
        <v>0</v>
      </c>
      <c r="I43" s="110">
        <v>0</v>
      </c>
    </row>
    <row r="44" spans="1:9" s="1" customFormat="1" ht="66.75" customHeight="1">
      <c r="A44" s="58"/>
      <c r="B44" s="17" t="str">
        <f>'приложение 8(1)'!A55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4" s="20" t="s">
        <v>460</v>
      </c>
      <c r="D44" s="20" t="s">
        <v>54</v>
      </c>
      <c r="E44" s="20" t="s">
        <v>31</v>
      </c>
      <c r="F44" s="20" t="s">
        <v>44</v>
      </c>
      <c r="G44" s="150">
        <f>'приложение 8(1)'!F55</f>
        <v>0</v>
      </c>
      <c r="H44" s="96">
        <v>0</v>
      </c>
      <c r="I44" s="110">
        <v>0</v>
      </c>
    </row>
    <row r="45" spans="1:9" s="2" customFormat="1" ht="24.75" customHeight="1">
      <c r="A45" s="58" t="s">
        <v>238</v>
      </c>
      <c r="B45" s="48" t="s">
        <v>161</v>
      </c>
      <c r="C45" s="49" t="s">
        <v>160</v>
      </c>
      <c r="D45" s="49"/>
      <c r="E45" s="49"/>
      <c r="F45" s="49"/>
      <c r="G45" s="149">
        <f>G46+G48+G50</f>
        <v>5176.1</v>
      </c>
      <c r="H45" s="160">
        <f>H46+H48+H50</f>
        <v>4553.4</v>
      </c>
      <c r="I45" s="112">
        <f>I46+I48+I50</f>
        <v>4564</v>
      </c>
    </row>
    <row r="46" spans="1:9" s="2" customFormat="1" ht="44.25" customHeight="1">
      <c r="A46" s="58" t="s">
        <v>239</v>
      </c>
      <c r="B46" s="48" t="s">
        <v>162</v>
      </c>
      <c r="C46" s="49" t="s">
        <v>163</v>
      </c>
      <c r="D46" s="49"/>
      <c r="E46" s="49"/>
      <c r="F46" s="49"/>
      <c r="G46" s="149">
        <f>G47</f>
        <v>292</v>
      </c>
      <c r="H46" s="160">
        <f>H47</f>
        <v>292</v>
      </c>
      <c r="I46" s="112">
        <f>I47</f>
        <v>292</v>
      </c>
    </row>
    <row r="47" spans="1:9" s="1" customFormat="1" ht="57" customHeight="1">
      <c r="A47" s="58"/>
      <c r="B47" s="17" t="s">
        <v>273</v>
      </c>
      <c r="C47" s="20" t="s">
        <v>164</v>
      </c>
      <c r="D47" s="20" t="s">
        <v>45</v>
      </c>
      <c r="E47" s="20" t="s">
        <v>27</v>
      </c>
      <c r="F47" s="20" t="s">
        <v>29</v>
      </c>
      <c r="G47" s="150">
        <f>'приложение 8(1)'!F66</f>
        <v>292</v>
      </c>
      <c r="H47" s="96">
        <f>'приложение 8(1)'!G66</f>
        <v>292</v>
      </c>
      <c r="I47" s="110">
        <f>'приложение 8(1)'!H66</f>
        <v>292</v>
      </c>
    </row>
    <row r="48" spans="1:9" s="2" customFormat="1" ht="29.25" customHeight="1">
      <c r="A48" s="58" t="s">
        <v>240</v>
      </c>
      <c r="B48" s="60" t="s">
        <v>217</v>
      </c>
      <c r="C48" s="49" t="s">
        <v>218</v>
      </c>
      <c r="D48" s="49"/>
      <c r="E48" s="49"/>
      <c r="F48" s="49"/>
      <c r="G48" s="149">
        <f>G49</f>
        <v>4884.1</v>
      </c>
      <c r="H48" s="160">
        <f>H49</f>
        <v>4261.4</v>
      </c>
      <c r="I48" s="112">
        <f>I49</f>
        <v>4272</v>
      </c>
    </row>
    <row r="49" spans="1:9" s="1" customFormat="1" ht="67.5" customHeight="1">
      <c r="A49" s="58"/>
      <c r="B49" s="7" t="str">
        <f>'приложение 8(1)'!A135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C49" s="20" t="s">
        <v>216</v>
      </c>
      <c r="D49" s="20" t="s">
        <v>35</v>
      </c>
      <c r="E49" s="20" t="s">
        <v>53</v>
      </c>
      <c r="F49" s="20" t="s">
        <v>26</v>
      </c>
      <c r="G49" s="150">
        <f>'приложение 8(1)'!F135</f>
        <v>4884.1</v>
      </c>
      <c r="H49" s="96">
        <f>'приложение 8(1)'!G135</f>
        <v>4261.4</v>
      </c>
      <c r="I49" s="110">
        <f>'приложение 8(1)'!H135</f>
        <v>4272</v>
      </c>
    </row>
    <row r="50" spans="1:9" s="2" customFormat="1" ht="77.25" customHeight="1">
      <c r="A50" s="58" t="s">
        <v>241</v>
      </c>
      <c r="B50" s="60" t="s">
        <v>155</v>
      </c>
      <c r="C50" s="49" t="s">
        <v>220</v>
      </c>
      <c r="D50" s="49"/>
      <c r="E50" s="49"/>
      <c r="F50" s="49"/>
      <c r="G50" s="149">
        <f>G51</f>
        <v>0</v>
      </c>
      <c r="H50" s="160">
        <f>H51</f>
        <v>0</v>
      </c>
      <c r="I50" s="112">
        <f>I51</f>
        <v>0</v>
      </c>
    </row>
    <row r="51" spans="1:9" s="1" customFormat="1" ht="43.5" customHeight="1">
      <c r="A51" s="58"/>
      <c r="B51" s="7" t="s">
        <v>272</v>
      </c>
      <c r="C51" s="20" t="s">
        <v>221</v>
      </c>
      <c r="D51" s="20" t="s">
        <v>45</v>
      </c>
      <c r="E51" s="20" t="s">
        <v>53</v>
      </c>
      <c r="F51" s="20" t="s">
        <v>27</v>
      </c>
      <c r="G51" s="150">
        <f>'приложение 8(1)'!F140</f>
        <v>0</v>
      </c>
      <c r="H51" s="96">
        <f>'приложение 8(1)'!G140</f>
        <v>0</v>
      </c>
      <c r="I51" s="110">
        <f>'приложение 8(1)'!H140</f>
        <v>0</v>
      </c>
    </row>
    <row r="52" spans="1:9" s="2" customFormat="1" ht="21.75" customHeight="1">
      <c r="A52" s="58" t="s">
        <v>242</v>
      </c>
      <c r="B52" s="48" t="s">
        <v>222</v>
      </c>
      <c r="C52" s="49" t="s">
        <v>224</v>
      </c>
      <c r="D52" s="49"/>
      <c r="E52" s="49"/>
      <c r="F52" s="49"/>
      <c r="G52" s="149">
        <f>G53+G56</f>
        <v>1419</v>
      </c>
      <c r="H52" s="160">
        <f>H53+H56</f>
        <v>1177</v>
      </c>
      <c r="I52" s="112">
        <f>I53+I56</f>
        <v>1194.1</v>
      </c>
    </row>
    <row r="53" spans="1:9" s="2" customFormat="1" ht="27" customHeight="1">
      <c r="A53" s="58" t="s">
        <v>243</v>
      </c>
      <c r="B53" s="48" t="s">
        <v>223</v>
      </c>
      <c r="C53" s="49" t="s">
        <v>225</v>
      </c>
      <c r="D53" s="49"/>
      <c r="E53" s="49"/>
      <c r="F53" s="49"/>
      <c r="G53" s="149">
        <f>G54+G55</f>
        <v>761</v>
      </c>
      <c r="H53" s="160">
        <f>H54+H55</f>
        <v>777</v>
      </c>
      <c r="I53" s="112">
        <f>I54+I55</f>
        <v>794.1</v>
      </c>
    </row>
    <row r="54" spans="1:9" s="1" customFormat="1" ht="51" customHeight="1">
      <c r="A54" s="58"/>
      <c r="B54" s="17" t="s">
        <v>227</v>
      </c>
      <c r="C54" s="20" t="s">
        <v>226</v>
      </c>
      <c r="D54" s="20" t="s">
        <v>54</v>
      </c>
      <c r="E54" s="20" t="s">
        <v>32</v>
      </c>
      <c r="F54" s="20" t="s">
        <v>26</v>
      </c>
      <c r="G54" s="150">
        <f>'приложение 8(1)'!F146</f>
        <v>257</v>
      </c>
      <c r="H54" s="96">
        <f>'приложение 8(1)'!G146</f>
        <v>273</v>
      </c>
      <c r="I54" s="110">
        <f>'приложение 8(1)'!H146</f>
        <v>290.1</v>
      </c>
    </row>
    <row r="55" spans="1:9" s="1" customFormat="1" ht="48" customHeight="1">
      <c r="A55" s="58"/>
      <c r="B55" s="17" t="s">
        <v>229</v>
      </c>
      <c r="C55" s="20" t="s">
        <v>228</v>
      </c>
      <c r="D55" s="20" t="s">
        <v>54</v>
      </c>
      <c r="E55" s="20" t="s">
        <v>32</v>
      </c>
      <c r="F55" s="20" t="s">
        <v>31</v>
      </c>
      <c r="G55" s="150">
        <f>'приложение 8(1)'!F151</f>
        <v>504</v>
      </c>
      <c r="H55" s="96">
        <f>'приложение 8(1)'!G151</f>
        <v>504</v>
      </c>
      <c r="I55" s="110">
        <f>'приложение 8(1)'!H151</f>
        <v>504</v>
      </c>
    </row>
    <row r="56" spans="1:9" s="2" customFormat="1" ht="80.25" customHeight="1">
      <c r="A56" s="58" t="s">
        <v>244</v>
      </c>
      <c r="B56" s="48" t="s">
        <v>155</v>
      </c>
      <c r="C56" s="49" t="s">
        <v>230</v>
      </c>
      <c r="D56" s="49"/>
      <c r="E56" s="49"/>
      <c r="F56" s="49"/>
      <c r="G56" s="149">
        <f>G57</f>
        <v>658</v>
      </c>
      <c r="H56" s="160">
        <f>H57</f>
        <v>400</v>
      </c>
      <c r="I56" s="112">
        <f>I57</f>
        <v>400</v>
      </c>
    </row>
    <row r="57" spans="1:9" s="1" customFormat="1" ht="46.5" customHeight="1">
      <c r="A57" s="58"/>
      <c r="B57" s="17" t="s">
        <v>272</v>
      </c>
      <c r="C57" s="20" t="s">
        <v>231</v>
      </c>
      <c r="D57" s="20" t="s">
        <v>45</v>
      </c>
      <c r="E57" s="20" t="s">
        <v>32</v>
      </c>
      <c r="F57" s="20" t="s">
        <v>66</v>
      </c>
      <c r="G57" s="150">
        <f>'приложение 8(1)'!F156</f>
        <v>658</v>
      </c>
      <c r="H57" s="96">
        <f>'приложение 8(1)'!G156</f>
        <v>400</v>
      </c>
      <c r="I57" s="110">
        <f>'приложение 8(1)'!H156</f>
        <v>400</v>
      </c>
    </row>
    <row r="58" spans="1:9" s="2" customFormat="1" ht="47.25" customHeight="1">
      <c r="A58" s="58" t="s">
        <v>245</v>
      </c>
      <c r="B58" s="48" t="s">
        <v>165</v>
      </c>
      <c r="C58" s="49" t="s">
        <v>167</v>
      </c>
      <c r="D58" s="49"/>
      <c r="E58" s="49"/>
      <c r="F58" s="49"/>
      <c r="G58" s="149">
        <f>G59+G64+G74+G101+G105</f>
        <v>200589.57050000003</v>
      </c>
      <c r="H58" s="160">
        <f>H59+H64+H74+H101+H105</f>
        <v>51009.45683</v>
      </c>
      <c r="I58" s="112">
        <f>I59+I64+I74+I101+I105</f>
        <v>50795</v>
      </c>
    </row>
    <row r="59" spans="1:9" s="2" customFormat="1" ht="28.5" customHeight="1">
      <c r="A59" s="58" t="s">
        <v>246</v>
      </c>
      <c r="B59" s="48" t="s">
        <v>166</v>
      </c>
      <c r="C59" s="49" t="s">
        <v>168</v>
      </c>
      <c r="D59" s="49"/>
      <c r="E59" s="49"/>
      <c r="F59" s="49"/>
      <c r="G59" s="149">
        <f>G60</f>
        <v>22188.9</v>
      </c>
      <c r="H59" s="160">
        <f>H60</f>
        <v>22525.2</v>
      </c>
      <c r="I59" s="112">
        <f>I60</f>
        <v>22699</v>
      </c>
    </row>
    <row r="60" spans="1:9" s="2" customFormat="1" ht="32.25" customHeight="1">
      <c r="A60" s="58" t="s">
        <v>247</v>
      </c>
      <c r="B60" s="48" t="s">
        <v>169</v>
      </c>
      <c r="C60" s="61" t="s">
        <v>5</v>
      </c>
      <c r="D60" s="49"/>
      <c r="E60" s="49"/>
      <c r="F60" s="49"/>
      <c r="G60" s="149">
        <f>G63+G62+G61</f>
        <v>22188.9</v>
      </c>
      <c r="H60" s="160">
        <f>H63+H62+H61</f>
        <v>22525.2</v>
      </c>
      <c r="I60" s="112">
        <f>I63+I62+I61</f>
        <v>22699</v>
      </c>
    </row>
    <row r="61" spans="1:9" s="2" customFormat="1" ht="43.5" customHeight="1">
      <c r="A61" s="58"/>
      <c r="B61" s="17" t="str">
        <f>'приложение 8(1)'!A71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1" s="20" t="s">
        <v>476</v>
      </c>
      <c r="D61" s="20" t="s">
        <v>45</v>
      </c>
      <c r="E61" s="20" t="s">
        <v>27</v>
      </c>
      <c r="F61" s="20" t="s">
        <v>44</v>
      </c>
      <c r="G61" s="150">
        <f>'приложение 8(1)'!F71</f>
        <v>0</v>
      </c>
      <c r="H61" s="96">
        <v>0</v>
      </c>
      <c r="I61" s="110">
        <v>0</v>
      </c>
    </row>
    <row r="62" spans="1:9" s="2" customFormat="1" ht="39.75" customHeight="1">
      <c r="A62" s="58"/>
      <c r="B62" s="17" t="str">
        <f>'приложение 8(1)'!A72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2" s="20" t="s">
        <v>172</v>
      </c>
      <c r="D62" s="20" t="s">
        <v>45</v>
      </c>
      <c r="E62" s="20" t="s">
        <v>27</v>
      </c>
      <c r="F62" s="20" t="s">
        <v>44</v>
      </c>
      <c r="G62" s="150">
        <f>'приложение 8(1)'!F72</f>
        <v>0</v>
      </c>
      <c r="H62" s="96">
        <v>0</v>
      </c>
      <c r="I62" s="110">
        <v>0</v>
      </c>
    </row>
    <row r="63" spans="1:9" s="1" customFormat="1" ht="40.5" customHeight="1">
      <c r="A63" s="58"/>
      <c r="B63" s="17" t="s">
        <v>171</v>
      </c>
      <c r="C63" s="20" t="s">
        <v>172</v>
      </c>
      <c r="D63" s="20" t="s">
        <v>48</v>
      </c>
      <c r="E63" s="20" t="s">
        <v>27</v>
      </c>
      <c r="F63" s="20" t="s">
        <v>44</v>
      </c>
      <c r="G63" s="150">
        <f>'приложение 8(1)'!F73</f>
        <v>22188.9</v>
      </c>
      <c r="H63" s="96">
        <f>'приложение 8(1)'!G73</f>
        <v>22525.2</v>
      </c>
      <c r="I63" s="110">
        <f>'приложение 8(1)'!H73</f>
        <v>22699</v>
      </c>
    </row>
    <row r="64" spans="1:9" s="2" customFormat="1" ht="35.25" customHeight="1">
      <c r="A64" s="58" t="s">
        <v>248</v>
      </c>
      <c r="B64" s="48" t="s">
        <v>173</v>
      </c>
      <c r="C64" s="49" t="s">
        <v>174</v>
      </c>
      <c r="D64" s="49"/>
      <c r="E64" s="49"/>
      <c r="F64" s="49"/>
      <c r="G64" s="149">
        <f>G65+G68+G70+G72</f>
        <v>72775.7</v>
      </c>
      <c r="H64" s="160">
        <f>H65+H68+H70+H72</f>
        <v>2919</v>
      </c>
      <c r="I64" s="112">
        <f>I65+I68+I70+I72</f>
        <v>2419</v>
      </c>
    </row>
    <row r="65" spans="1:9" s="2" customFormat="1" ht="81" customHeight="1">
      <c r="A65" s="58" t="s">
        <v>427</v>
      </c>
      <c r="B65" s="48" t="str">
        <f>'приложение 8(1)'!A77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65" s="49" t="s">
        <v>422</v>
      </c>
      <c r="D65" s="49"/>
      <c r="E65" s="49"/>
      <c r="F65" s="49"/>
      <c r="G65" s="149">
        <f>G66+G67</f>
        <v>72456.7</v>
      </c>
      <c r="H65" s="160">
        <f>H67</f>
        <v>2500</v>
      </c>
      <c r="I65" s="112">
        <f>I67</f>
        <v>2000</v>
      </c>
    </row>
    <row r="66" spans="1:9" s="100" customFormat="1" ht="81" customHeight="1">
      <c r="A66" s="99"/>
      <c r="B66" s="17" t="str">
        <f>'приложение 8(1)'!A78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66" s="20" t="s">
        <v>527</v>
      </c>
      <c r="D66" s="20" t="s">
        <v>46</v>
      </c>
      <c r="E66" s="20" t="s">
        <v>27</v>
      </c>
      <c r="F66" s="20" t="s">
        <v>28</v>
      </c>
      <c r="G66" s="150">
        <f>'приложение 8(1)'!F78</f>
        <v>42816.4</v>
      </c>
      <c r="H66" s="150">
        <f>'приложение 8(1)'!G78</f>
        <v>0</v>
      </c>
      <c r="I66" s="162">
        <f>'приложение 8(1)'!H78</f>
        <v>0</v>
      </c>
    </row>
    <row r="67" spans="1:9" s="100" customFormat="1" ht="47.25" customHeight="1">
      <c r="A67" s="99"/>
      <c r="B67" s="17" t="str">
        <f>'приложение 8(1)'!A79</f>
        <v>Выполнение других расходных обязательств (закупка товаров, работ и услуг для обеспечения государственных (муниципальных) нужд)</v>
      </c>
      <c r="C67" s="20" t="s">
        <v>424</v>
      </c>
      <c r="D67" s="20" t="s">
        <v>45</v>
      </c>
      <c r="E67" s="20" t="s">
        <v>27</v>
      </c>
      <c r="F67" s="20" t="s">
        <v>28</v>
      </c>
      <c r="G67" s="150">
        <f>'приложение 8(1)'!F79</f>
        <v>29640.3</v>
      </c>
      <c r="H67" s="96">
        <f>'приложение 8(1)'!G79</f>
        <v>2500</v>
      </c>
      <c r="I67" s="110">
        <f>'приложение 8(1)'!H79</f>
        <v>2000</v>
      </c>
    </row>
    <row r="68" spans="1:9" s="2" customFormat="1" ht="32.25" customHeight="1">
      <c r="A68" s="58" t="s">
        <v>249</v>
      </c>
      <c r="B68" s="48" t="s">
        <v>175</v>
      </c>
      <c r="C68" s="49" t="s">
        <v>176</v>
      </c>
      <c r="D68" s="49"/>
      <c r="E68" s="49"/>
      <c r="F68" s="49"/>
      <c r="G68" s="149">
        <f>G69</f>
        <v>100</v>
      </c>
      <c r="H68" s="160">
        <f>H69</f>
        <v>200</v>
      </c>
      <c r="I68" s="112">
        <f>I69</f>
        <v>200</v>
      </c>
    </row>
    <row r="69" spans="1:9" s="1" customFormat="1" ht="48" customHeight="1">
      <c r="A69" s="58"/>
      <c r="B69" s="17" t="s">
        <v>274</v>
      </c>
      <c r="C69" s="20" t="s">
        <v>177</v>
      </c>
      <c r="D69" s="20" t="s">
        <v>45</v>
      </c>
      <c r="E69" s="20" t="s">
        <v>27</v>
      </c>
      <c r="F69" s="20" t="s">
        <v>28</v>
      </c>
      <c r="G69" s="150">
        <f>'приложение 8(1)'!F81</f>
        <v>100</v>
      </c>
      <c r="H69" s="96">
        <f>'приложение 8(1)'!G81</f>
        <v>200</v>
      </c>
      <c r="I69" s="110">
        <f>'приложение 8(1)'!H81</f>
        <v>200</v>
      </c>
    </row>
    <row r="70" spans="1:9" s="2" customFormat="1" ht="24.75" customHeight="1">
      <c r="A70" s="58" t="s">
        <v>250</v>
      </c>
      <c r="B70" s="48" t="s">
        <v>179</v>
      </c>
      <c r="C70" s="49" t="s">
        <v>178</v>
      </c>
      <c r="D70" s="49"/>
      <c r="E70" s="49"/>
      <c r="F70" s="49"/>
      <c r="G70" s="149">
        <f>G71</f>
        <v>119</v>
      </c>
      <c r="H70" s="160">
        <f>H71</f>
        <v>119</v>
      </c>
      <c r="I70" s="112">
        <f>I71</f>
        <v>119</v>
      </c>
    </row>
    <row r="71" spans="1:9" s="1" customFormat="1" ht="70.5" customHeight="1">
      <c r="A71" s="58"/>
      <c r="B71" s="17" t="str">
        <f>'приложение 8(1)'!A83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C71" s="20" t="s">
        <v>180</v>
      </c>
      <c r="D71" s="20" t="s">
        <v>35</v>
      </c>
      <c r="E71" s="20" t="s">
        <v>27</v>
      </c>
      <c r="F71" s="20" t="s">
        <v>28</v>
      </c>
      <c r="G71" s="150">
        <f>'приложение 8(1)'!F83</f>
        <v>119</v>
      </c>
      <c r="H71" s="96">
        <f>'приложение 8(1)'!G83</f>
        <v>119</v>
      </c>
      <c r="I71" s="110">
        <f>'приложение 8(1)'!H83</f>
        <v>119</v>
      </c>
    </row>
    <row r="72" spans="1:9" s="2" customFormat="1" ht="36" customHeight="1">
      <c r="A72" s="58" t="s">
        <v>251</v>
      </c>
      <c r="B72" s="48" t="s">
        <v>181</v>
      </c>
      <c r="C72" s="49" t="s">
        <v>182</v>
      </c>
      <c r="D72" s="49"/>
      <c r="E72" s="49"/>
      <c r="F72" s="49"/>
      <c r="G72" s="149">
        <f>G73</f>
        <v>100</v>
      </c>
      <c r="H72" s="160">
        <f>H73</f>
        <v>100</v>
      </c>
      <c r="I72" s="112">
        <f>I73</f>
        <v>100</v>
      </c>
    </row>
    <row r="73" spans="1:9" s="1" customFormat="1" ht="45" customHeight="1">
      <c r="A73" s="58"/>
      <c r="B73" s="17" t="s">
        <v>275</v>
      </c>
      <c r="C73" s="20" t="s">
        <v>183</v>
      </c>
      <c r="D73" s="20" t="s">
        <v>45</v>
      </c>
      <c r="E73" s="20" t="s">
        <v>27</v>
      </c>
      <c r="F73" s="20" t="s">
        <v>28</v>
      </c>
      <c r="G73" s="150">
        <f>'приложение 8(1)'!F85</f>
        <v>100</v>
      </c>
      <c r="H73" s="96">
        <f>'приложение 8(1)'!G85</f>
        <v>100</v>
      </c>
      <c r="I73" s="110">
        <f>'приложение 8(1)'!H85</f>
        <v>100</v>
      </c>
    </row>
    <row r="74" spans="1:9" s="2" customFormat="1" ht="45" customHeight="1">
      <c r="A74" s="58" t="s">
        <v>252</v>
      </c>
      <c r="B74" s="48" t="s">
        <v>184</v>
      </c>
      <c r="C74" s="49" t="s">
        <v>185</v>
      </c>
      <c r="D74" s="49"/>
      <c r="E74" s="49"/>
      <c r="F74" s="49"/>
      <c r="G74" s="149">
        <f>G75+G77+G81+G85+G87+G89+G95+G99</f>
        <v>85186.07518</v>
      </c>
      <c r="H74" s="160">
        <f>H75+H77+H81+H85+H87+H89+H95</f>
        <v>3041.8568299999997</v>
      </c>
      <c r="I74" s="112">
        <f>I75+I77+I81+I85+I87+I89+I95</f>
        <v>3153.6</v>
      </c>
    </row>
    <row r="75" spans="1:9" s="2" customFormat="1" ht="39.75" customHeight="1">
      <c r="A75" s="58" t="s">
        <v>253</v>
      </c>
      <c r="B75" s="48" t="s">
        <v>467</v>
      </c>
      <c r="C75" s="49" t="s">
        <v>187</v>
      </c>
      <c r="D75" s="49"/>
      <c r="E75" s="49"/>
      <c r="F75" s="49"/>
      <c r="G75" s="149">
        <f>G76</f>
        <v>16890.508</v>
      </c>
      <c r="H75" s="160">
        <f>H76</f>
        <v>0</v>
      </c>
      <c r="I75" s="112">
        <f>I76</f>
        <v>0</v>
      </c>
    </row>
    <row r="76" spans="1:9" s="1" customFormat="1" ht="61.5" customHeight="1">
      <c r="A76" s="58"/>
      <c r="B76" s="17" t="s">
        <v>279</v>
      </c>
      <c r="C76" s="20" t="s">
        <v>188</v>
      </c>
      <c r="D76" s="20" t="s">
        <v>46</v>
      </c>
      <c r="E76" s="20" t="s">
        <v>29</v>
      </c>
      <c r="F76" s="20" t="s">
        <v>26</v>
      </c>
      <c r="G76" s="150">
        <f>'приложение 8(1)'!F91</f>
        <v>16890.508</v>
      </c>
      <c r="H76" s="96">
        <f>'приложение 8(1)'!G91</f>
        <v>0</v>
      </c>
      <c r="I76" s="110">
        <f>'приложение 8(1)'!H91</f>
        <v>0</v>
      </c>
    </row>
    <row r="77" spans="1:9" s="2" customFormat="1" ht="90.75" customHeight="1">
      <c r="A77" s="58" t="s">
        <v>254</v>
      </c>
      <c r="B77" s="48" t="s">
        <v>189</v>
      </c>
      <c r="C77" s="49" t="s">
        <v>190</v>
      </c>
      <c r="D77" s="49"/>
      <c r="E77" s="49"/>
      <c r="F77" s="49"/>
      <c r="G77" s="149">
        <f>G78+G79+G80</f>
        <v>5343.82631</v>
      </c>
      <c r="H77" s="149">
        <f>H78+H79+H80</f>
        <v>2100</v>
      </c>
      <c r="I77" s="159">
        <f>I78+I79+I80</f>
        <v>2100</v>
      </c>
    </row>
    <row r="78" spans="1:9" s="2" customFormat="1" ht="44.25" customHeight="1">
      <c r="A78" s="58"/>
      <c r="B78" s="7" t="str">
        <f>'приложение 8(1)'!A93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78" s="20" t="s">
        <v>191</v>
      </c>
      <c r="D78" s="20" t="s">
        <v>45</v>
      </c>
      <c r="E78" s="20" t="s">
        <v>29</v>
      </c>
      <c r="F78" s="20" t="s">
        <v>26</v>
      </c>
      <c r="G78" s="150">
        <f>'приложение 8(1)'!F93</f>
        <v>54.144</v>
      </c>
      <c r="H78" s="150">
        <f>'приложение 8(1)'!G93</f>
        <v>0</v>
      </c>
      <c r="I78" s="162">
        <f>'приложение 8(1)'!H93</f>
        <v>0</v>
      </c>
    </row>
    <row r="79" spans="1:9" s="1" customFormat="1" ht="44.25" customHeight="1">
      <c r="A79" s="58"/>
      <c r="B79" s="7" t="s">
        <v>272</v>
      </c>
      <c r="C79" s="20" t="s">
        <v>191</v>
      </c>
      <c r="D79" s="20" t="s">
        <v>45</v>
      </c>
      <c r="E79" s="20" t="s">
        <v>29</v>
      </c>
      <c r="F79" s="20" t="s">
        <v>30</v>
      </c>
      <c r="G79" s="150">
        <f>'приложение 8(1)'!F101</f>
        <v>2789.68231</v>
      </c>
      <c r="H79" s="96">
        <f>'приложение 8(1)'!G101</f>
        <v>2100</v>
      </c>
      <c r="I79" s="110">
        <f>'приложение 8(1)'!H101</f>
        <v>2100</v>
      </c>
    </row>
    <row r="80" spans="1:9" s="1" customFormat="1" ht="44.25" customHeight="1">
      <c r="A80" s="58"/>
      <c r="B80" s="7" t="s">
        <v>272</v>
      </c>
      <c r="C80" s="20" t="s">
        <v>191</v>
      </c>
      <c r="D80" s="20" t="s">
        <v>45</v>
      </c>
      <c r="E80" s="20" t="s">
        <v>29</v>
      </c>
      <c r="F80" s="20" t="s">
        <v>31</v>
      </c>
      <c r="G80" s="150">
        <f>'приложение 8(1)'!F106</f>
        <v>2500</v>
      </c>
      <c r="H80" s="150">
        <f>'приложение 8(1)'!G106</f>
        <v>0</v>
      </c>
      <c r="I80" s="162">
        <f>'приложение 8(1)'!H106</f>
        <v>0</v>
      </c>
    </row>
    <row r="81" spans="1:9" s="2" customFormat="1" ht="45" customHeight="1" hidden="1">
      <c r="A81" s="58" t="s">
        <v>255</v>
      </c>
      <c r="B81" s="48" t="s">
        <v>192</v>
      </c>
      <c r="C81" s="20" t="s">
        <v>193</v>
      </c>
      <c r="D81" s="20"/>
      <c r="E81" s="20"/>
      <c r="F81" s="20"/>
      <c r="G81" s="149">
        <f>G83+G82</f>
        <v>0</v>
      </c>
      <c r="H81" s="160">
        <f>H83+H82</f>
        <v>0</v>
      </c>
      <c r="I81" s="112">
        <f>I83+I82</f>
        <v>0</v>
      </c>
    </row>
    <row r="82" spans="1:9" s="2" customFormat="1" ht="67.5" customHeight="1" hidden="1">
      <c r="A82" s="58"/>
      <c r="B82" s="17" t="str">
        <f>'приложение 8(1)'!A93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82" s="20" t="s">
        <v>191</v>
      </c>
      <c r="D82" s="20" t="s">
        <v>45</v>
      </c>
      <c r="E82" s="20" t="s">
        <v>29</v>
      </c>
      <c r="F82" s="20" t="s">
        <v>30</v>
      </c>
      <c r="G82" s="149">
        <v>0</v>
      </c>
      <c r="H82" s="160">
        <f>'приложение 8(1)'!G93</f>
        <v>0</v>
      </c>
      <c r="I82" s="112">
        <f>'приложение 8(1)'!H93</f>
        <v>0</v>
      </c>
    </row>
    <row r="83" spans="1:9" s="1" customFormat="1" ht="70.5" customHeight="1" hidden="1">
      <c r="A83" s="58"/>
      <c r="B83" s="17" t="s">
        <v>278</v>
      </c>
      <c r="C83" s="20" t="s">
        <v>191</v>
      </c>
      <c r="D83" s="20" t="s">
        <v>45</v>
      </c>
      <c r="E83" s="20" t="s">
        <v>29</v>
      </c>
      <c r="F83" s="20" t="s">
        <v>30</v>
      </c>
      <c r="G83" s="150">
        <f>'приложение 8(1)'!F94</f>
        <v>0</v>
      </c>
      <c r="H83" s="96">
        <f>'приложение 8(1)'!G94</f>
        <v>0</v>
      </c>
      <c r="I83" s="110">
        <f>'приложение 8(1)'!H94</f>
        <v>0</v>
      </c>
    </row>
    <row r="84" spans="1:9" s="1" customFormat="1" ht="46.5" customHeight="1" hidden="1">
      <c r="A84" s="58"/>
      <c r="B84" s="17" t="str">
        <f>'приложение 8(1)'!A106</f>
        <v>Выполнение других расходных обязательств (Закупка товаров, работ и услуг для обеспечения государственных (муниципальных) нужд)</v>
      </c>
      <c r="C84" s="20" t="s">
        <v>191</v>
      </c>
      <c r="D84" s="20" t="s">
        <v>45</v>
      </c>
      <c r="E84" s="20" t="s">
        <v>29</v>
      </c>
      <c r="F84" s="20" t="s">
        <v>31</v>
      </c>
      <c r="G84" s="150">
        <v>0</v>
      </c>
      <c r="H84" s="96">
        <v>0</v>
      </c>
      <c r="I84" s="110">
        <v>0</v>
      </c>
    </row>
    <row r="85" spans="1:9" s="2" customFormat="1" ht="49.5" customHeight="1">
      <c r="A85" s="58" t="s">
        <v>256</v>
      </c>
      <c r="B85" s="48" t="s">
        <v>195</v>
      </c>
      <c r="C85" s="49" t="s">
        <v>196</v>
      </c>
      <c r="D85" s="49"/>
      <c r="E85" s="49"/>
      <c r="F85" s="49"/>
      <c r="G85" s="149">
        <f>G86</f>
        <v>53.6</v>
      </c>
      <c r="H85" s="160">
        <f>H86</f>
        <v>53.6</v>
      </c>
      <c r="I85" s="112">
        <f>I86</f>
        <v>53.6</v>
      </c>
    </row>
    <row r="86" spans="1:9" s="1" customFormat="1" ht="48.75" customHeight="1">
      <c r="A86" s="58"/>
      <c r="B86" s="17" t="s">
        <v>197</v>
      </c>
      <c r="C86" s="20" t="s">
        <v>198</v>
      </c>
      <c r="D86" s="20" t="s">
        <v>48</v>
      </c>
      <c r="E86" s="20" t="s">
        <v>29</v>
      </c>
      <c r="F86" s="20" t="s">
        <v>26</v>
      </c>
      <c r="G86" s="150">
        <f>'приложение 8(1)'!F96</f>
        <v>53.6</v>
      </c>
      <c r="H86" s="96">
        <f>'приложение 8(1)'!G96</f>
        <v>53.6</v>
      </c>
      <c r="I86" s="110">
        <f>'приложение 8(1)'!H96</f>
        <v>53.6</v>
      </c>
    </row>
    <row r="87" spans="1:9" s="2" customFormat="1" ht="35.25" customHeight="1">
      <c r="A87" s="58" t="s">
        <v>257</v>
      </c>
      <c r="B87" s="60" t="s">
        <v>199</v>
      </c>
      <c r="C87" s="49" t="s">
        <v>200</v>
      </c>
      <c r="D87" s="49"/>
      <c r="E87" s="49"/>
      <c r="F87" s="49"/>
      <c r="G87" s="149">
        <f>G88</f>
        <v>100</v>
      </c>
      <c r="H87" s="160">
        <f>H88</f>
        <v>0</v>
      </c>
      <c r="I87" s="112">
        <f>I88</f>
        <v>0</v>
      </c>
    </row>
    <row r="88" spans="1:9" s="1" customFormat="1" ht="48" customHeight="1">
      <c r="A88" s="58"/>
      <c r="B88" s="7" t="s">
        <v>276</v>
      </c>
      <c r="C88" s="20" t="s">
        <v>201</v>
      </c>
      <c r="D88" s="20" t="s">
        <v>45</v>
      </c>
      <c r="E88" s="20" t="s">
        <v>29</v>
      </c>
      <c r="F88" s="20" t="s">
        <v>31</v>
      </c>
      <c r="G88" s="150">
        <f>'приложение 8(1)'!F108</f>
        <v>100</v>
      </c>
      <c r="H88" s="96">
        <f>'приложение 8(1)'!G108</f>
        <v>0</v>
      </c>
      <c r="I88" s="110">
        <f>'приложение 8(1)'!H108</f>
        <v>0</v>
      </c>
    </row>
    <row r="89" spans="1:9" s="2" customFormat="1" ht="60" customHeight="1">
      <c r="A89" s="58" t="s">
        <v>258</v>
      </c>
      <c r="B89" s="60" t="s">
        <v>212</v>
      </c>
      <c r="C89" s="49" t="s">
        <v>213</v>
      </c>
      <c r="D89" s="49"/>
      <c r="E89" s="49"/>
      <c r="F89" s="49"/>
      <c r="G89" s="149">
        <f>G90+G91+G92+G93+G94</f>
        <v>27584.27837</v>
      </c>
      <c r="H89" s="160">
        <f>H90</f>
        <v>688.25683</v>
      </c>
      <c r="I89" s="112">
        <f>I90</f>
        <v>800</v>
      </c>
    </row>
    <row r="90" spans="1:9" s="1" customFormat="1" ht="70.5" customHeight="1">
      <c r="A90" s="58"/>
      <c r="B90" s="7" t="s">
        <v>281</v>
      </c>
      <c r="C90" s="20" t="s">
        <v>214</v>
      </c>
      <c r="D90" s="20" t="s">
        <v>46</v>
      </c>
      <c r="E90" s="20" t="s">
        <v>29</v>
      </c>
      <c r="F90" s="20" t="s">
        <v>29</v>
      </c>
      <c r="G90" s="150">
        <f>'приложение 8(1)'!F125</f>
        <v>3506.0783699999997</v>
      </c>
      <c r="H90" s="96">
        <f>'приложение 8(1)'!G125</f>
        <v>688.25683</v>
      </c>
      <c r="I90" s="110">
        <f>'приложение 8(1)'!H125</f>
        <v>800</v>
      </c>
    </row>
    <row r="91" spans="1:9" s="1" customFormat="1" ht="70.5" customHeight="1">
      <c r="A91" s="58"/>
      <c r="B91" s="7" t="str">
        <f>'приложение 8(1)'!A126</f>
        <v>Реализация мероприятий по устойчивому развитию сельских территорий (Закупка товаров, работ и услуг для обеспечения государственных (муниципальных) нужд)</v>
      </c>
      <c r="C91" s="20" t="s">
        <v>437</v>
      </c>
      <c r="D91" s="20" t="s">
        <v>45</v>
      </c>
      <c r="E91" s="20" t="s">
        <v>29</v>
      </c>
      <c r="F91" s="20" t="s">
        <v>29</v>
      </c>
      <c r="G91" s="150">
        <f>'приложение 8(1)'!F126</f>
        <v>0</v>
      </c>
      <c r="H91" s="96">
        <v>0</v>
      </c>
      <c r="I91" s="110">
        <v>0</v>
      </c>
    </row>
    <row r="92" spans="1:9" s="1" customFormat="1" ht="70.5" customHeight="1">
      <c r="A92" s="58"/>
      <c r="B92" s="7" t="str">
        <f>'приложение 8(1)'!A127</f>
        <v>Реализация мероприятий по устойчивому развитию сельских территорий (капитальные вложения в объекты недвижимого имущества государственной (муниципальной) собственности)</v>
      </c>
      <c r="C92" s="20" t="s">
        <v>437</v>
      </c>
      <c r="D92" s="20" t="s">
        <v>46</v>
      </c>
      <c r="E92" s="20" t="s">
        <v>29</v>
      </c>
      <c r="F92" s="20" t="s">
        <v>29</v>
      </c>
      <c r="G92" s="150">
        <f>'приложение 8(1)'!F127</f>
        <v>0</v>
      </c>
      <c r="H92" s="96">
        <f>'приложение 8(1)'!G127</f>
        <v>0</v>
      </c>
      <c r="I92" s="110">
        <f>'приложение 8(1)'!H127</f>
        <v>0</v>
      </c>
    </row>
    <row r="93" spans="1:9" s="1" customFormat="1" ht="70.5" customHeight="1">
      <c r="A93" s="58"/>
      <c r="B93" s="7" t="str">
        <f>'приложение 8(1)'!A128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C93" s="20" t="s">
        <v>437</v>
      </c>
      <c r="D93" s="20" t="s">
        <v>35</v>
      </c>
      <c r="E93" s="20" t="s">
        <v>29</v>
      </c>
      <c r="F93" s="20" t="s">
        <v>29</v>
      </c>
      <c r="G93" s="150">
        <f>'приложение 8(1)'!F128</f>
        <v>0</v>
      </c>
      <c r="H93" s="96">
        <f>'приложение 8(1)'!G128</f>
        <v>0</v>
      </c>
      <c r="I93" s="110">
        <f>'приложение 8(1)'!H128</f>
        <v>0</v>
      </c>
    </row>
    <row r="94" spans="1:9" s="1" customFormat="1" ht="70.5" customHeight="1">
      <c r="A94" s="58"/>
      <c r="B94" s="7" t="str">
        <f>'приложение 8(1)'!A129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94" s="20" t="s">
        <v>470</v>
      </c>
      <c r="D94" s="20" t="s">
        <v>46</v>
      </c>
      <c r="E94" s="20" t="s">
        <v>29</v>
      </c>
      <c r="F94" s="20" t="s">
        <v>29</v>
      </c>
      <c r="G94" s="150">
        <f>'приложение 8(1)'!F129</f>
        <v>24078.2</v>
      </c>
      <c r="H94" s="96">
        <f>'приложение 8(1)'!G129</f>
        <v>0</v>
      </c>
      <c r="I94" s="110">
        <f>'приложение 8(1)'!H129</f>
        <v>0</v>
      </c>
    </row>
    <row r="95" spans="1:9" s="2" customFormat="1" ht="42.75" customHeight="1">
      <c r="A95" s="58" t="s">
        <v>428</v>
      </c>
      <c r="B95" s="60" t="str">
        <f>'приложение 8(1)'!A109</f>
        <v>Основное мероприятие "Региональный проект "Формирование комфортной городской среды""</v>
      </c>
      <c r="C95" s="49" t="s">
        <v>417</v>
      </c>
      <c r="D95" s="49"/>
      <c r="E95" s="49"/>
      <c r="F95" s="49"/>
      <c r="G95" s="149">
        <f>G96+G97+G98</f>
        <v>2113.8625</v>
      </c>
      <c r="H95" s="160">
        <f>H96+H97+H98</f>
        <v>200</v>
      </c>
      <c r="I95" s="112">
        <f>I96+I97+I98</f>
        <v>200</v>
      </c>
    </row>
    <row r="96" spans="1:9" s="100" customFormat="1" ht="70.5" customHeight="1">
      <c r="A96" s="99"/>
      <c r="B96" s="7" t="str">
        <f>'приложение 8(1)'!A110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96" s="20" t="s">
        <v>418</v>
      </c>
      <c r="D96" s="20" t="s">
        <v>45</v>
      </c>
      <c r="E96" s="20" t="s">
        <v>29</v>
      </c>
      <c r="F96" s="20" t="s">
        <v>31</v>
      </c>
      <c r="G96" s="150">
        <v>0</v>
      </c>
      <c r="H96" s="96">
        <v>0</v>
      </c>
      <c r="I96" s="110">
        <v>0</v>
      </c>
    </row>
    <row r="97" spans="1:9" s="100" customFormat="1" ht="53.25" customHeight="1">
      <c r="A97" s="99"/>
      <c r="B97" s="7" t="str">
        <f>'приложение 8(1)'!A112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C97" s="20" t="s">
        <v>471</v>
      </c>
      <c r="D97" s="20" t="s">
        <v>45</v>
      </c>
      <c r="E97" s="20" t="s">
        <v>29</v>
      </c>
      <c r="F97" s="20" t="s">
        <v>31</v>
      </c>
      <c r="G97" s="150">
        <f>'приложение 8(1)'!F112</f>
        <v>0</v>
      </c>
      <c r="H97" s="96">
        <f>'приложение 8(1)'!G112</f>
        <v>200</v>
      </c>
      <c r="I97" s="110">
        <f>'приложение 8(1)'!H112</f>
        <v>200</v>
      </c>
    </row>
    <row r="98" spans="1:9" s="100" customFormat="1" ht="49.5" customHeight="1">
      <c r="A98" s="99"/>
      <c r="B98" s="7" t="str">
        <f>'приложение 8(1)'!A113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98" s="20" t="s">
        <v>420</v>
      </c>
      <c r="D98" s="20" t="s">
        <v>45</v>
      </c>
      <c r="E98" s="20" t="s">
        <v>29</v>
      </c>
      <c r="F98" s="20" t="s">
        <v>31</v>
      </c>
      <c r="G98" s="150">
        <f>'приложение 8(1)'!F113</f>
        <v>2113.8625</v>
      </c>
      <c r="H98" s="96">
        <f>'приложение 8(1)'!G113</f>
        <v>0</v>
      </c>
      <c r="I98" s="110">
        <f>'приложение 8(1)'!H113</f>
        <v>0</v>
      </c>
    </row>
    <row r="99" spans="1:9" s="2" customFormat="1" ht="49.5" customHeight="1">
      <c r="A99" s="58" t="s">
        <v>525</v>
      </c>
      <c r="B99" s="60" t="s">
        <v>521</v>
      </c>
      <c r="C99" s="49" t="s">
        <v>522</v>
      </c>
      <c r="D99" s="49"/>
      <c r="E99" s="49"/>
      <c r="F99" s="49"/>
      <c r="G99" s="149">
        <f>G100</f>
        <v>33100</v>
      </c>
      <c r="H99" s="160">
        <f>H100</f>
        <v>100</v>
      </c>
      <c r="I99" s="159">
        <f>I100</f>
        <v>100</v>
      </c>
    </row>
    <row r="100" spans="1:9" s="100" customFormat="1" ht="49.5" customHeight="1">
      <c r="A100" s="99"/>
      <c r="B100" s="7" t="str">
        <f>'приложение 7 (1)'!A112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00" s="20" t="s">
        <v>520</v>
      </c>
      <c r="D100" s="20" t="s">
        <v>45</v>
      </c>
      <c r="E100" s="20" t="s">
        <v>29</v>
      </c>
      <c r="F100" s="20" t="s">
        <v>31</v>
      </c>
      <c r="G100" s="150">
        <f>'приложение 8(1)'!F110</f>
        <v>33100</v>
      </c>
      <c r="H100" s="96">
        <v>100</v>
      </c>
      <c r="I100" s="110">
        <v>100</v>
      </c>
    </row>
    <row r="101" spans="1:9" s="2" customFormat="1" ht="33.75" customHeight="1">
      <c r="A101" s="58" t="s">
        <v>259</v>
      </c>
      <c r="B101" s="60" t="s">
        <v>203</v>
      </c>
      <c r="C101" s="49" t="s">
        <v>204</v>
      </c>
      <c r="D101" s="49"/>
      <c r="E101" s="49"/>
      <c r="F101" s="49"/>
      <c r="G101" s="149">
        <f>G102</f>
        <v>5638.8953200000005</v>
      </c>
      <c r="H101" s="160">
        <f>H102</f>
        <v>7723.4</v>
      </c>
      <c r="I101" s="112">
        <f>I102</f>
        <v>7723.4</v>
      </c>
    </row>
    <row r="102" spans="1:9" s="2" customFormat="1" ht="48" customHeight="1">
      <c r="A102" s="58" t="s">
        <v>260</v>
      </c>
      <c r="B102" s="60" t="s">
        <v>202</v>
      </c>
      <c r="C102" s="49" t="s">
        <v>206</v>
      </c>
      <c r="D102" s="49"/>
      <c r="E102" s="49"/>
      <c r="F102" s="49"/>
      <c r="G102" s="149">
        <f>G103+G104</f>
        <v>5638.8953200000005</v>
      </c>
      <c r="H102" s="96">
        <f>H103+H104</f>
        <v>7723.4</v>
      </c>
      <c r="I102" s="110">
        <f>I103+I104</f>
        <v>7723.4</v>
      </c>
    </row>
    <row r="103" spans="1:9" s="2" customFormat="1" ht="28.5" customHeight="1">
      <c r="A103" s="58"/>
      <c r="B103" s="7" t="str">
        <f>'приложение 8(1)'!A116</f>
        <v>Расходы на уличное освещение (закупка товаров, работ и услуг для обеспечения государственных (муниципальных) нужд) </v>
      </c>
      <c r="C103" s="20" t="s">
        <v>474</v>
      </c>
      <c r="D103" s="20" t="s">
        <v>45</v>
      </c>
      <c r="E103" s="20" t="s">
        <v>29</v>
      </c>
      <c r="F103" s="20" t="s">
        <v>31</v>
      </c>
      <c r="G103" s="150">
        <f>'приложение 8(1)'!F116</f>
        <v>0</v>
      </c>
      <c r="H103" s="96">
        <f>'приложение 8(1)'!G116</f>
        <v>0</v>
      </c>
      <c r="I103" s="110">
        <f>'приложение 8(1)'!H116</f>
        <v>0</v>
      </c>
    </row>
    <row r="104" spans="1:9" s="1" customFormat="1" ht="48" customHeight="1">
      <c r="A104" s="58"/>
      <c r="B104" s="7" t="s">
        <v>282</v>
      </c>
      <c r="C104" s="20" t="s">
        <v>205</v>
      </c>
      <c r="D104" s="20" t="s">
        <v>45</v>
      </c>
      <c r="E104" s="20" t="s">
        <v>29</v>
      </c>
      <c r="F104" s="20" t="s">
        <v>31</v>
      </c>
      <c r="G104" s="150">
        <f>'приложение 8(1)'!F117</f>
        <v>5638.8953200000005</v>
      </c>
      <c r="H104" s="96">
        <f>'приложение 8(1)'!G117</f>
        <v>7723.4</v>
      </c>
      <c r="I104" s="110">
        <f>'приложение 8(1)'!H117</f>
        <v>7723.4</v>
      </c>
    </row>
    <row r="105" spans="1:9" s="2" customFormat="1" ht="32.25" customHeight="1">
      <c r="A105" s="58" t="s">
        <v>261</v>
      </c>
      <c r="B105" s="60" t="s">
        <v>207</v>
      </c>
      <c r="C105" s="49" t="s">
        <v>208</v>
      </c>
      <c r="D105" s="49"/>
      <c r="E105" s="49"/>
      <c r="F105" s="49"/>
      <c r="G105" s="149">
        <f aca="true" t="shared" si="0" ref="G105:I106">G106</f>
        <v>14800</v>
      </c>
      <c r="H105" s="160">
        <f t="shared" si="0"/>
        <v>14800</v>
      </c>
      <c r="I105" s="112">
        <f t="shared" si="0"/>
        <v>14800</v>
      </c>
    </row>
    <row r="106" spans="1:9" s="2" customFormat="1" ht="77.25" customHeight="1">
      <c r="A106" s="58" t="s">
        <v>262</v>
      </c>
      <c r="B106" s="60" t="s">
        <v>155</v>
      </c>
      <c r="C106" s="49" t="s">
        <v>209</v>
      </c>
      <c r="D106" s="49"/>
      <c r="E106" s="49"/>
      <c r="F106" s="49"/>
      <c r="G106" s="149">
        <f t="shared" si="0"/>
        <v>14800</v>
      </c>
      <c r="H106" s="160">
        <f t="shared" si="0"/>
        <v>14800</v>
      </c>
      <c r="I106" s="112">
        <f t="shared" si="0"/>
        <v>14800</v>
      </c>
    </row>
    <row r="107" spans="1:9" s="1" customFormat="1" ht="30.75" customHeight="1">
      <c r="A107" s="58"/>
      <c r="B107" s="7" t="s">
        <v>210</v>
      </c>
      <c r="C107" s="20" t="s">
        <v>211</v>
      </c>
      <c r="D107" s="20" t="s">
        <v>48</v>
      </c>
      <c r="E107" s="20" t="s">
        <v>29</v>
      </c>
      <c r="F107" s="20" t="s">
        <v>31</v>
      </c>
      <c r="G107" s="150">
        <f>'приложение 8(1)'!F120</f>
        <v>14800</v>
      </c>
      <c r="H107" s="96">
        <f>'приложение 8(1)'!G120</f>
        <v>14800</v>
      </c>
      <c r="I107" s="110">
        <f>'приложение 8(1)'!H120</f>
        <v>14800</v>
      </c>
    </row>
  </sheetData>
  <sheetProtection/>
  <autoFilter ref="A13:I107"/>
  <mergeCells count="2">
    <mergeCell ref="A9:I9"/>
    <mergeCell ref="A10:I10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portrait" paperSize="9" scale="57" r:id="rId1"/>
  <rowBreaks count="2" manualBreakCount="2">
    <brk id="40" max="8" man="1"/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Снежана</dc:creator>
  <cp:keywords/>
  <dc:description/>
  <cp:lastModifiedBy>User</cp:lastModifiedBy>
  <cp:lastPrinted>2019-04-09T13:38:14Z</cp:lastPrinted>
  <dcterms:created xsi:type="dcterms:W3CDTF">2008-11-17T10:13:17Z</dcterms:created>
  <dcterms:modified xsi:type="dcterms:W3CDTF">2019-05-16T13:24:06Z</dcterms:modified>
  <cp:category/>
  <cp:version/>
  <cp:contentType/>
  <cp:contentStatus/>
</cp:coreProperties>
</file>