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95" windowWidth="14955" windowHeight="10560" tabRatio="923" activeTab="10"/>
  </bookViews>
  <sheets>
    <sheet name="приложение 1" sheetId="1" r:id="rId1"/>
    <sheet name="приложение 3 (1)" sheetId="2" state="hidden" r:id="rId2"/>
    <sheet name="приложение 4 (1)" sheetId="3" state="hidden" r:id="rId3"/>
    <sheet name="приложение 5 (1)" sheetId="4" state="hidden" r:id="rId4"/>
    <sheet name="приложение 6 (1)" sheetId="5" state="hidden" r:id="rId5"/>
    <sheet name="приложение 2" sheetId="6" r:id="rId6"/>
    <sheet name="приложение 3" sheetId="7" r:id="rId7"/>
    <sheet name="приложение 4" sheetId="8" r:id="rId8"/>
    <sheet name="приложение 5" sheetId="9" r:id="rId9"/>
    <sheet name="приложение 6" sheetId="10" r:id="rId10"/>
    <sheet name="приложение 7" sheetId="11" r:id="rId11"/>
    <sheet name="приложение 1 (2)" sheetId="12" state="hidden" r:id="rId12"/>
    <sheet name="приложение 12(2)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'приложение 2'!$A$13:$G$214</definedName>
    <definedName name="_xlnm._FilterDatabase" localSheetId="6" hidden="1">'приложение 3'!$A$13:$F$212</definedName>
    <definedName name="_xlnm._FilterDatabase" localSheetId="7" hidden="1">'приложение 4'!$A$13:$G$13</definedName>
    <definedName name="_xlnm.Print_Area" localSheetId="0">'приложение 1'!$A$1:$C$71</definedName>
    <definedName name="_xlnm.Print_Area" localSheetId="11">'приложение 1 (2)'!$A$1:$E$27</definedName>
    <definedName name="_xlnm.Print_Area" localSheetId="12">'приложение 12(2)'!$A$1:$E$22</definedName>
    <definedName name="_xlnm.Print_Area" localSheetId="5">'приложение 2'!$A$1:$G$214</definedName>
    <definedName name="_xlnm.Print_Area" localSheetId="6">'приложение 3'!$A$1:$F$212</definedName>
    <definedName name="_xlnm.Print_Area" localSheetId="1">'приложение 3 (1)'!$A$1:$C$25</definedName>
    <definedName name="_xlnm.Print_Area" localSheetId="7">'приложение 4'!$A$1:$G$142</definedName>
    <definedName name="_xlnm.Print_Area" localSheetId="2">'приложение 4 (1)'!$A$1:$C$18</definedName>
    <definedName name="_xlnm.Print_Area" localSheetId="8">'приложение 5'!$A$1:$F$17</definedName>
    <definedName name="_xlnm.Print_Area" localSheetId="3">'приложение 5 (1)'!$A$1:$C$43</definedName>
    <definedName name="_xlnm.Print_Area" localSheetId="9">'приложение 6'!$A$1:$C$21</definedName>
    <definedName name="_xlnm.Print_Area" localSheetId="4">'приложение 6 (1)'!$A$1:$C$17</definedName>
    <definedName name="_xlnm.Print_Area" localSheetId="10">'приложение 7'!$A$1:$I$20</definedName>
  </definedNames>
  <calcPr fullCalcOnLoad="1"/>
</workbook>
</file>

<file path=xl/sharedStrings.xml><?xml version="1.0" encoding="utf-8"?>
<sst xmlns="http://schemas.openxmlformats.org/spreadsheetml/2006/main" count="2747" uniqueCount="635">
  <si>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</si>
  <si>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</si>
  <si>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>Приложение №12</t>
  </si>
  <si>
    <t xml:space="preserve"> 02 1 02 00000</t>
  </si>
  <si>
    <t>1.1.4.</t>
  </si>
  <si>
    <t>01 1 04 0000</t>
  </si>
  <si>
    <t>1.1.5.</t>
  </si>
  <si>
    <t>1.2.</t>
  </si>
  <si>
    <t>1.2.1.</t>
  </si>
  <si>
    <t>Приложение №1</t>
  </si>
  <si>
    <t>Приложение №2</t>
  </si>
  <si>
    <t>Приложение №3</t>
  </si>
  <si>
    <t>Приложение №4</t>
  </si>
  <si>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</si>
  <si>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</si>
  <si>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</si>
  <si>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</si>
  <si>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</si>
  <si>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</si>
  <si>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</si>
  <si>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</si>
  <si>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</si>
  <si>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</si>
  <si>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</si>
  <si>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</si>
  <si>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</si>
  <si>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</si>
  <si>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</si>
  <si>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</si>
  <si>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</si>
  <si>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</si>
  <si>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</si>
  <si>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</si>
  <si>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</si>
  <si>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</si>
  <si>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</si>
  <si>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</si>
  <si>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</si>
  <si>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Код бюджетной классификации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</si>
  <si>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</si>
  <si>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</si>
  <si>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</si>
  <si>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</si>
  <si>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</si>
  <si>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</si>
  <si>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</si>
  <si>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</si>
  <si>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</si>
  <si>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</si>
  <si>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</si>
  <si>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</si>
  <si>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</si>
  <si>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</si>
  <si>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</si>
  <si>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</si>
  <si>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</si>
  <si>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</si>
  <si>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</si>
  <si>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 xml:space="preserve"> Администрация городского поселения город Бобров</t>
  </si>
  <si>
    <t>Код главы</t>
  </si>
  <si>
    <t>Код группы, подгруппы, статьи и вида источников</t>
  </si>
  <si>
    <t>Администрация городского поселения город Бобров Бобровсокго муниципального оайона Воронежской области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</si>
  <si>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</si>
  <si>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</si>
  <si>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</si>
  <si>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</si>
  <si>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</si>
  <si>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</si>
  <si>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</si>
  <si>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</si>
  <si>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(тыс. рублей)</t>
  </si>
  <si>
    <t>Перечень главных администраторов доходов 
бюджета городского поселения город Бобров – органов государственной власти 
Российской Федерации</t>
  </si>
  <si>
    <t>Код бюджетной классификации Российской Федерации</t>
  </si>
  <si>
    <t>главного администратора доходов бюджета</t>
  </si>
  <si>
    <t xml:space="preserve">Наименование главного 
администратора доходов бюджета городского поселения город Бобров
</t>
  </si>
  <si>
    <t>1 01 02000 01 0000 110</t>
  </si>
  <si>
    <t>1 09 00000 00 0000 000</t>
  </si>
  <si>
    <t>Налог на доходы физических лиц*</t>
  </si>
  <si>
    <t>Налог на имущество физических лиц</t>
  </si>
  <si>
    <t>Земельный налог</t>
  </si>
  <si>
    <t>доходов бюджета поселения</t>
  </si>
  <si>
    <t>главного администратора доходов</t>
  </si>
  <si>
    <t>доходов бюджета поселений</t>
  </si>
  <si>
    <t>Федеральная налоговая служба</t>
  </si>
  <si>
    <t>Наименование главного администратора доходов бюджета поселения</t>
  </si>
  <si>
    <t>Единый сельскохозяйственный налог*</t>
  </si>
  <si>
    <t>Перечень главных администраторов доходов 
бюджета городского поселения город Бобров - органов местного самоуправления</t>
  </si>
  <si>
    <t>Федеральное казначейство</t>
  </si>
  <si>
    <t>№</t>
  </si>
  <si>
    <t>- погашение</t>
  </si>
  <si>
    <t>Бюджетные кредиты от других бюджетов бюджетной системы Российской Федерации</t>
  </si>
  <si>
    <t>- получение</t>
  </si>
  <si>
    <t>- погашение, в том числе:</t>
  </si>
  <si>
    <t>возврат реструктурированной задолженности</t>
  </si>
  <si>
    <t>Кредиты кредитных организаций в валюте Российской Федерации</t>
  </si>
  <si>
    <t>Наименование обязательств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</si>
  <si>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</si>
  <si>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1 05 03000 01 0000 110</t>
  </si>
  <si>
    <t>Перечень главных администраторов доходов 
бюджета городского поселения город Бобров – органов местного самоуправления и структурных подразделений администрации Бобровского муниципального района</t>
  </si>
  <si>
    <t>Финансовый отдел администрации Бобровского муниципального района</t>
  </si>
  <si>
    <t>1 03 02230 01 0000 110</t>
  </si>
  <si>
    <t>1 03 02240 01 0000 110</t>
  </si>
  <si>
    <t>1 03 02250 01 0000 110</t>
  </si>
  <si>
    <t>1 03 02260 01 0000 110</t>
  </si>
  <si>
    <t>1 06 01000 13 0000 110</t>
  </si>
  <si>
    <t>1 06 06000 13 0000 110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</si>
  <si>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</si>
  <si>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</si>
  <si>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</si>
  <si>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</si>
  <si>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</si>
  <si>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</si>
  <si>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</si>
  <si>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</si>
  <si>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</si>
  <si>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</si>
  <si>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</si>
  <si>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</si>
  <si>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</si>
  <si>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</si>
  <si>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</si>
  <si>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</si>
  <si>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</si>
  <si>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</si>
  <si>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</si>
  <si>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</si>
  <si>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</si>
  <si>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</si>
  <si>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</si>
  <si>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</si>
  <si>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</si>
  <si>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Получение бюджетами городских поселений кредитов от других бюджетов  бюджетной системы Российской Федерации в валюте Российской Федерации</t>
  </si>
  <si>
    <t>Приложение №5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</si>
  <si>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</si>
  <si>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</si>
  <si>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</si>
  <si>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</si>
  <si>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</si>
  <si>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</si>
  <si>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</si>
  <si>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</si>
  <si>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</si>
  <si>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</si>
  <si>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</si>
  <si>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</si>
  <si>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</si>
  <si>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</si>
  <si>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</si>
  <si>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</si>
  <si>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</si>
  <si>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</si>
  <si>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</si>
  <si>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</si>
  <si>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</si>
  <si>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</si>
  <si>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</si>
  <si>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</si>
  <si>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</si>
  <si>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</si>
  <si>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</si>
  <si>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</si>
  <si>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</si>
  <si>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</si>
  <si>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</si>
  <si>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</si>
  <si>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</si>
  <si>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</si>
  <si>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</si>
  <si>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</si>
  <si>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</si>
  <si>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</si>
  <si>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</si>
  <si>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</si>
  <si>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</si>
  <si>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</si>
  <si>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</si>
  <si>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</si>
  <si>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</si>
  <si>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</si>
  <si>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</si>
  <si>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</si>
  <si>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</si>
  <si>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</si>
  <si>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</si>
  <si>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 xml:space="preserve">02 3 01 00000 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</si>
  <si>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</si>
  <si>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</si>
  <si>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</si>
  <si>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</si>
  <si>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</si>
  <si>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</si>
  <si>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</si>
  <si>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</si>
  <si>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</si>
  <si>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</si>
  <si>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</si>
  <si>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</si>
  <si>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</si>
  <si>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</si>
  <si>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</si>
  <si>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</si>
  <si>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</si>
  <si>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</si>
  <si>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</si>
  <si>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</si>
  <si>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</si>
  <si>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</si>
  <si>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</si>
  <si>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</si>
  <si>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</si>
  <si>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</si>
  <si>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</si>
  <si>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</si>
  <si>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</si>
  <si>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</si>
  <si>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</si>
  <si>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</si>
  <si>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</si>
  <si>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</si>
  <si>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</si>
  <si>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</si>
  <si>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</si>
  <si>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</si>
  <si>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</si>
  <si>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</si>
  <si>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</si>
  <si>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</si>
  <si>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</si>
  <si>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</si>
  <si>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</si>
  <si>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</si>
  <si>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</si>
  <si>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</si>
  <si>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</si>
  <si>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</si>
  <si>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</si>
  <si>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</si>
  <si>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</si>
  <si>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</si>
  <si>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</si>
  <si>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</si>
  <si>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</si>
  <si>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</si>
  <si>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</si>
  <si>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</si>
  <si>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</si>
  <si>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</si>
  <si>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</si>
  <si>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</si>
  <si>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</si>
  <si>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</si>
  <si>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</si>
  <si>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</si>
  <si>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</si>
  <si>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</si>
  <si>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</si>
  <si>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</si>
  <si>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</si>
  <si>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</si>
  <si>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 по всем статьям, подстатьям соответствующей статьи, подвидам доходов бюджета.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</si>
  <si>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</si>
  <si>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</si>
  <si>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</si>
  <si>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</si>
  <si>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</si>
  <si>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</si>
  <si>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</si>
  <si>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</si>
  <si>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</si>
  <si>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</si>
  <si>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</si>
  <si>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</si>
  <si>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</si>
  <si>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</si>
  <si>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</si>
  <si>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</si>
  <si>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</si>
  <si>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</si>
  <si>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</si>
  <si>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</si>
  <si>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</si>
  <si>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</si>
  <si>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</si>
  <si>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Код показателя</t>
  </si>
  <si>
    <t>Наименование показателя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</si>
  <si>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</si>
  <si>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</si>
  <si>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</si>
  <si>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</si>
  <si>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</si>
  <si>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 на доходы физических лиц</t>
  </si>
  <si>
    <t>000 1 00 00000 00 0000 000</t>
  </si>
  <si>
    <t>000 8 50 00000 00 0000 000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</si>
  <si>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</si>
  <si>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</si>
  <si>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</si>
  <si>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</si>
  <si>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</si>
  <si>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</si>
  <si>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</si>
  <si>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</si>
  <si>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</si>
  <si>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</si>
  <si>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</si>
  <si>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</si>
  <si>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ущерба.</t>
  </si>
  <si>
    <t>Дотации Бюджетам поселений</t>
  </si>
  <si>
    <t>Субсидии бюджетам поселений</t>
  </si>
  <si>
    <t>100 1 03 00000 00 0000 000</t>
  </si>
  <si>
    <t>100 1 03 02230 01 0000 110</t>
  </si>
  <si>
    <t>100 1 03 02240 01 0000 110</t>
  </si>
  <si>
    <t>100 1 03 02250 01 0000 110</t>
  </si>
  <si>
    <t>000 1 05 03000 01 0000 110</t>
  </si>
  <si>
    <t>000 1 05 03010 01 0000 110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</si>
  <si>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</si>
  <si>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</si>
  <si>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</si>
  <si>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</si>
  <si>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</si>
  <si>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</si>
  <si>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000 1 11 05013 13 0000 120</t>
  </si>
  <si>
    <t>914 1 11 05025 13 0000 120</t>
  </si>
  <si>
    <t>000 1 11 09045 13 0000 120</t>
  </si>
  <si>
    <t>000 1 14 06013 13 0000 430</t>
  </si>
  <si>
    <t>000 1 16 00000 00 0000 140</t>
  </si>
  <si>
    <t>000 2 00 00000 00 0000 000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</si>
  <si>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</si>
  <si>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</si>
  <si>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</si>
  <si>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</si>
  <si>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</si>
  <si>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тыс. рублей</t>
  </si>
  <si>
    <t>000 1 11 00000 00 0000 120</t>
  </si>
  <si>
    <t>000 1 14 00000 00 0000 400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</si>
  <si>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</si>
  <si>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Дотация бюджетам городских поселений на выравневание уровня бюджетной обеспеченности</t>
  </si>
  <si>
    <t>000 1 06 01030 00 0000 000</t>
  </si>
  <si>
    <t>2019 год</t>
  </si>
  <si>
    <t>Код классификации</t>
  </si>
  <si>
    <t>ИСТОЧНИКИ ВНУТРЕННЕГО ФИНАНСИРОВАНИЯ ДЕФИЦИТОВ БЮДЖЕТОВ</t>
  </si>
  <si>
    <t>00 00 00 00 00 0000 000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</si>
  <si>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</si>
  <si>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</si>
  <si>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</si>
  <si>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</si>
  <si>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</si>
  <si>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</si>
  <si>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</si>
  <si>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</si>
  <si>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</si>
  <si>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</si>
  <si>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</si>
  <si>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</si>
  <si>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</si>
  <si>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</si>
  <si>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</si>
  <si>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01 05 02 01 13 0000 610</t>
  </si>
  <si>
    <t>01 05 02 01 13 0000 510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</si>
  <si>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</si>
  <si>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</si>
  <si>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городских поселений </t>
  </si>
  <si>
    <t xml:space="preserve">Увеличение прочих остатков денежных средств бюджетов городских поселений </t>
  </si>
  <si>
    <t>из них бюджетные кредиты на пополнение остатков средств на счетах бюджетов городских поселений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</si>
  <si>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</si>
  <si>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</si>
  <si>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</si>
  <si>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</si>
  <si>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</si>
  <si>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</si>
  <si>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</si>
  <si>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</si>
  <si>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</si>
  <si>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</si>
  <si>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</si>
  <si>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Обеспечение проведения выборов и референдумов</t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</si>
  <si>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</si>
  <si>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</si>
  <si>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Основное мероприятие «Избирательная комиссия городского поселения город Бобров»</t>
  </si>
  <si>
    <t xml:space="preserve"> 01 1 00 00000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</si>
  <si>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</si>
  <si>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</si>
  <si>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</si>
  <si>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</si>
  <si>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</si>
  <si>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Подпрограмма "Развитие и модернизация населения от угроз чрезвычайных ситуаций и пожаров" </t>
  </si>
  <si>
    <t>Основное мероприятие "Повышение готовности к ликвидации черезвычайных ситуаций"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</si>
  <si>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</si>
  <si>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14</t>
  </si>
  <si>
    <t>01 2 00 00000</t>
  </si>
  <si>
    <t>01 2 01 00000</t>
  </si>
  <si>
    <t>01 2 00 91430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</si>
  <si>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</si>
  <si>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</si>
  <si>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 xml:space="preserve">Процентные платежи (обслуживание государственного и муниципального долга) </t>
  </si>
  <si>
    <t>01 1 05 00000</t>
  </si>
  <si>
    <t>01 1 05 90880</t>
  </si>
  <si>
    <t>700</t>
  </si>
  <si>
    <t xml:space="preserve"> 01 03 01 00 13 0000 810</t>
  </si>
  <si>
    <t xml:space="preserve"> 01 05 02 01 13 0000 510</t>
  </si>
  <si>
    <t xml:space="preserve">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</si>
  <si>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</si>
  <si>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</si>
  <si>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2020 год</t>
  </si>
  <si>
    <t>Перечень главных администраторов источников внутреннего финансирования дефицита бюджета городского поселения город Бобров на 2018 год и плановый период 2019 и 2020 годов</t>
  </si>
  <si>
    <t>Приложение № 6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</si>
  <si>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</si>
  <si>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</si>
  <si>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</si>
  <si>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</si>
  <si>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</si>
  <si>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</si>
  <si>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 xml:space="preserve">02 2 02 00000 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</si>
  <si>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</si>
  <si>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 xml:space="preserve">02 2 02 90200 </t>
  </si>
  <si>
    <t>2.2.2.</t>
  </si>
  <si>
    <t>2.3.8.</t>
  </si>
  <si>
    <t xml:space="preserve"> 1 16 33050 13 0000 140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</si>
  <si>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</si>
  <si>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</si>
  <si>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</si>
  <si>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</si>
  <si>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000 2 02 25567 13 0000 151</t>
  </si>
  <si>
    <t>Субсидии бюджетам городских поселений на реализацию мероприятий по устойчивому развитию сельских территорий</t>
  </si>
  <si>
    <t>01 1 07 00000</t>
  </si>
  <si>
    <t xml:space="preserve">Основное мероприятие"Расходы на обеспечение деятельности МКУ"СКООМС" 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</si>
  <si>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</si>
  <si>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</si>
  <si>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</si>
  <si>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1.1.7.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</si>
  <si>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</si>
  <si>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</si>
  <si>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000 2 02 15002 13 0000 151</t>
  </si>
  <si>
    <t>Прочие неналоговые доходы,зачисляемые в бюджеты городских поселений</t>
  </si>
  <si>
    <t>000 1 17 05050 00 0000 180</t>
  </si>
  <si>
    <t>Прочие неналоговые доходы бюджетов поселений</t>
  </si>
  <si>
    <t>000 1 17 05050 13 0000 180</t>
  </si>
  <si>
    <t>Межбюджетные трансферты бюджетам поселений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</si>
  <si>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</si>
  <si>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</si>
  <si>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</si>
  <si>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01 2 02 00000</t>
  </si>
  <si>
    <t>01 2 02 91440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</si>
  <si>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</si>
  <si>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01 2 02 20540</t>
  </si>
  <si>
    <t>1.2.2.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</si>
  <si>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</si>
  <si>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</si>
  <si>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</si>
  <si>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000 2 02 20302 13 0000 151</t>
  </si>
  <si>
    <t>Основное мероприятие «Переселение граждан из аварийного жилищного фонда, признанного таковым после 01.01.2012 года»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</si>
  <si>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</si>
  <si>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</si>
  <si>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</si>
  <si>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</si>
  <si>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</si>
  <si>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02 3 01 S8600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</si>
  <si>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</si>
  <si>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</si>
  <si>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Источники                                                                                                                                                                                        внутреннего финансирования дефицита бюджета городского поселения город Бобров</t>
  </si>
  <si>
    <t xml:space="preserve">Поступление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город Бобров Бобровского муниципального района Воронежской области 
по кодам видов доходов, подвидов доходов </t>
  </si>
  <si>
    <t>000 2 02 15001 13 0000 150</t>
  </si>
  <si>
    <t>000 2 02 20000 00 0000 150</t>
  </si>
  <si>
    <t xml:space="preserve">000 2 02 29999 13 0000 150 </t>
  </si>
  <si>
    <t>000 2 02 10000 00 0000 150</t>
  </si>
  <si>
    <t>2 19 60010 13 0000 150</t>
  </si>
  <si>
    <t>2 02 49999 13 0000 150</t>
  </si>
  <si>
    <t>2 02 45160 13 0000 150</t>
  </si>
  <si>
    <t>2 02 29999 13 0000 150</t>
  </si>
  <si>
    <t>2 02 25567 13 0000 150</t>
  </si>
  <si>
    <t>2 02 25555 13 0000 150</t>
  </si>
  <si>
    <t>2 02 20303 13 0000 150</t>
  </si>
  <si>
    <t>2 02 20302 13 0000 150</t>
  </si>
  <si>
    <t>2 02 20300 13 0000 150</t>
  </si>
  <si>
    <t>2 02 20299 13 0000 150</t>
  </si>
  <si>
    <t>2 02 20216 13 0000 150</t>
  </si>
  <si>
    <t>2 02 19999 13 0000 150</t>
  </si>
  <si>
    <t>2 02 15009 13 0000 150</t>
  </si>
  <si>
    <t>2 02 15002 13 0000 150</t>
  </si>
  <si>
    <t xml:space="preserve"> 2 02 15001 13 0000 150</t>
  </si>
  <si>
    <t xml:space="preserve">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</si>
  <si>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</si>
  <si>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</si>
  <si>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</si>
  <si>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</si>
  <si>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 xml:space="preserve">Программа муниципальных внутренних заимствований бюджета городского поселения город Бобров                                                        </t>
  </si>
  <si>
    <t>2019год</t>
  </si>
  <si>
    <t xml:space="preserve"> </t>
  </si>
  <si>
    <t>2 07 05030 13 0000 150</t>
  </si>
  <si>
    <t>2 08 05000 13 0000 150</t>
  </si>
  <si>
    <t>000 2 02 20302 13 0000 150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</si>
  <si>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</si>
  <si>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000 2 02 25555 13 0000 150</t>
  </si>
  <si>
    <t>02 3 F2 55550</t>
  </si>
  <si>
    <t>Основное мероприятие "Региональный проект "Формирование комфортной городской среды""</t>
  </si>
  <si>
    <t>02 3 F2 00000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</si>
  <si>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</si>
  <si>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</si>
  <si>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2.3.F2.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</si>
  <si>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</si>
  <si>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 xml:space="preserve">02 2 02 S8100 </t>
  </si>
  <si>
    <t>000 2 02 20299 13 0000 150</t>
  </si>
  <si>
    <t>000 1 14 06025 13 0000 430</t>
  </si>
  <si>
    <t>Основное мероприятие "Переселение граждан из аварийного жилищного фонда, признанного таковым до 01.01.2017 года"</t>
  </si>
  <si>
    <t>02 3 F3 00000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</si>
  <si>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</si>
  <si>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09502</t>
  </si>
  <si>
    <t>02 3 F3 09602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</si>
  <si>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</si>
  <si>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</si>
  <si>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</si>
  <si>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</si>
  <si>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02 3 04 S8350</t>
  </si>
  <si>
    <t>2.3.F3.</t>
  </si>
  <si>
    <t>000 1 16 23051 13 0000 140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</si>
  <si>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</si>
  <si>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</si>
  <si>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02 4 01 S8670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</si>
  <si>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</si>
  <si>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02 3 03 78490</t>
  </si>
  <si>
    <t xml:space="preserve"> на 2019 год </t>
  </si>
  <si>
    <t>от "29" апреля 2020 года №17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</si>
  <si>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</si>
  <si>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000 2 19 60010 13 0000 150</t>
  </si>
  <si>
    <t>100 1 03 02260 01 0000 110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</si>
  <si>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городского поселения город Бобров</t>
  </si>
  <si>
    <t>Приложение № 7</t>
  </si>
  <si>
    <t xml:space="preserve">к Решению Совета народных депутатов городского поселения город Бобров Бобровского муниципального района Воронежской области                                                          </t>
  </si>
  <si>
    <t xml:space="preserve">Расходы бюджета всего (тыс. руб.) - </t>
  </si>
  <si>
    <t>Общегосударственные вопросы Рз 01 ПР 00</t>
  </si>
  <si>
    <t xml:space="preserve"> в т.ч. оплата труда муниципальных служащих (2 человека)</t>
  </si>
  <si>
    <t>Национальн. безопасность и правоохранит. деятел-ть Рз 03 ПР 00</t>
  </si>
  <si>
    <t xml:space="preserve">Национальная экономика Рз 04 ПР 00 - </t>
  </si>
  <si>
    <t xml:space="preserve">Жилищно-коммунальное хозяйство Рз 05 ПР 00 - </t>
  </si>
  <si>
    <t>Культура,кинематоргафия Рз 08 Пр 00</t>
  </si>
  <si>
    <t xml:space="preserve">Социальная политика Рз 10 ПР 00 - </t>
  </si>
  <si>
    <t>Обслуживание государственного и муниципального долга Рз 13 Пр 00 -</t>
  </si>
  <si>
    <t>Приложение №6</t>
  </si>
  <si>
    <t>Сумма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</si>
  <si>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</si>
  <si>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</si>
  <si>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</si>
  <si>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</si>
  <si>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</si>
  <si>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</si>
  <si>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000 2 07 05000 00 0000 150</t>
  </si>
  <si>
    <t>Прочие безвозмездные поступления в бюджеты поселений</t>
  </si>
  <si>
    <t>000 2 07 05030 13 0000 150</t>
  </si>
  <si>
    <t>Проведение выборов в представительные органы муниципального образования (Иные бюджетные ассигнования)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</si>
  <si>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</si>
  <si>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01 1 W0 00000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</si>
  <si>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</si>
  <si>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90200</t>
  </si>
  <si>
    <t>Обеспечение пожарной безопасности</t>
  </si>
  <si>
    <t>01 2 02 90200</t>
  </si>
  <si>
    <t>Основное мероприятие "Благоустройство территорий муниципальных образований"</t>
  </si>
  <si>
    <t>02 2 01 00000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</si>
  <si>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</si>
  <si>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02 2 01 S8910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</si>
  <si>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</si>
  <si>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</si>
  <si>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02 3 F3 67483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</si>
  <si>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</si>
  <si>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3 F3 67484</t>
  </si>
  <si>
    <t>02 3 F3 6748S</t>
  </si>
  <si>
    <t>02 3 06 90200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</si>
  <si>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</si>
  <si>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02 3 07 78490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</si>
  <si>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</si>
  <si>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02 3 07 L5760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</si>
  <si>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</si>
  <si>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Основное мероприятие "Повышение готовности к ликвидации чрезвычайных ситуаций"</t>
  </si>
  <si>
    <t>Основное мероприятие «Переселение граждан из аварийного жилищного фонда, признанного таковым до 01.01.2012 года»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</si>
  <si>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</si>
  <si>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>1.1.W.</t>
  </si>
  <si>
    <t>2.2.1.</t>
  </si>
  <si>
    <t>за 2021 год</t>
  </si>
  <si>
    <t>Отчет об исполнении расходной части                                                                                                                                                                               бюджета городского поселения город Бобров за 2021 год</t>
  </si>
  <si>
    <t>000 2 02 49999 13 0000 150</t>
  </si>
  <si>
    <t>000 2 02 40000 00 0000 150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</si>
  <si>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</si>
  <si>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000 2 02 45424 13 0000 150</t>
  </si>
  <si>
    <t>Инициативные платежи, зачисляемые в бюджеты городских поселений</t>
  </si>
  <si>
    <t>000 1 17 15030 13 0000 150</t>
  </si>
  <si>
    <t>000 1 17 15030 00 0000 150</t>
  </si>
  <si>
    <t>Инициативные платежи, зачисляемые в бюджеты  поселений</t>
  </si>
  <si>
    <t>000 1 01 02080 01 0000 110</t>
  </si>
  <si>
    <t>Налог на доходы физических лиц части суммы налога превышающей 650 000 рублей,относящейся к части налоговой базы,превышающей 5 000 000 рублей (сумма вывозной таможенной пошлины(перерасчеты,недоимка и задолженность по соответствующему платежу, в том числе по отмененному))</t>
  </si>
  <si>
    <t>БЕЗВОЗМЕЗДНЫЕ ПОСТУПЛЕНИЯ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</si>
  <si>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t>
  </si>
  <si>
    <t>01 1 06 70100</t>
  </si>
  <si>
    <t>Расходы на обеспечение деятельности (оказания услуг)муниципальных учреждений</t>
  </si>
  <si>
    <t>01 2 01 91430</t>
  </si>
  <si>
    <t>02 2 01 90200</t>
  </si>
  <si>
    <t>02 2 02 70100</t>
  </si>
  <si>
    <t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t>
  </si>
  <si>
    <t>02 3 03 78270</t>
  </si>
  <si>
    <t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t>
  </si>
  <si>
    <t>02 3 03 79060</t>
  </si>
  <si>
    <t>02 3 03 70100</t>
  </si>
  <si>
    <t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t>
  </si>
  <si>
    <t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t>
  </si>
  <si>
    <t>02 3 03 S9120</t>
  </si>
  <si>
    <t xml:space="preserve"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t>
  </si>
  <si>
    <t>02 4 01 S8140</t>
  </si>
  <si>
    <t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t>
  </si>
  <si>
    <t>02 3 F2 Д5550</t>
  </si>
  <si>
    <t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t>
  </si>
  <si>
    <t>02 3 08 S8530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</si>
  <si>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</si>
  <si>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02 3 07 70100</t>
  </si>
  <si>
    <t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t>
  </si>
  <si>
    <t>02 3 07 78270</t>
  </si>
  <si>
    <t>Расходы на 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(капитальные вложения в объекты недвижимого имущества государственной (муниципальной) собственности)</t>
  </si>
  <si>
    <t>02 3 07 L1130</t>
  </si>
  <si>
    <t>Расходы на капитальные вложения в объекты государственной(муниципальной)собственности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собственности,за счет средств резервного фонда Правительства Российской Федерации (капитальные вложения в объекты недвижимого имущества государственной (муниципальной) собственности)</t>
  </si>
  <si>
    <t>02 3 07 L113F</t>
  </si>
  <si>
    <t>Выполнение других расходных обязательств (Закупка товаров, работ и услуг для обеспечения государственных (муниципальных) нужд</t>
  </si>
  <si>
    <t>02 3 07 90200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</si>
  <si>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t>
  </si>
  <si>
    <t>02 3 08 70100</t>
  </si>
  <si>
    <t>02 3 08 90200</t>
  </si>
  <si>
    <t>Реализация проектов созданя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среды(закупка товаров, работ и услуг для обеспечения госуд-х (муниципальных) нужд)</t>
  </si>
  <si>
    <t>02 3 F2 54240</t>
  </si>
  <si>
    <t>Реализация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госуд-х (муниципальных) нужд)</t>
  </si>
  <si>
    <t>02 3 F2 Д4240</t>
  </si>
  <si>
    <t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t>
  </si>
  <si>
    <t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t>
  </si>
  <si>
    <t>02 3 F2 S9090</t>
  </si>
  <si>
    <t>Выполнение других расходных обязательств (капитальные вложения в объекты недвижимого имущества государственной (муниципальной) собственности)</t>
  </si>
  <si>
    <t>01 3 03 78270</t>
  </si>
  <si>
    <t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t>
  </si>
  <si>
    <t xml:space="preserve">02 2 02 70100 </t>
  </si>
  <si>
    <t>Распределение бюджетных ассигнований публичных нормативных обязательств 
городского поселения город Бобров на 2021 год</t>
  </si>
  <si>
    <t xml:space="preserve">Дорожный фонд городского поселения город Бобров на 2021 год </t>
  </si>
  <si>
    <t>от "28" апреля 2022 года №19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</si>
</sst>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00"/>
    <numFmt numFmtId="195" formatCode="#,##0.00000_ ;\-#,##0.00000\ "/>
    <numFmt numFmtId="196" formatCode="_-* #,##0.00000_р_._-;\-* #,##0.00000_р_._-;_-* &quot;-&quot;????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#,##0.00_ ;\-#,##0.00\ "/>
    <numFmt numFmtId="202" formatCode="#,##0.00000_р_."/>
    <numFmt numFmtId="203" formatCode="#,##0.0000_ ;\-#,##0.0000\ "/>
    <numFmt numFmtId="204" formatCode="#,##0.000_ ;\-#,##0.000\ "/>
    <numFmt numFmtId="205" formatCode="#,##0.0000"/>
    <numFmt numFmtId="206" formatCode="#,##0.000"/>
    <numFmt numFmtId="207" formatCode="#,##0.000000_р_."/>
    <numFmt numFmtId="208" formatCode="#,##0.0000_р_."/>
    <numFmt numFmtId="209" formatCode="#,##0.000_р_."/>
    <numFmt numFmtId="210" formatCode="#,##0.00_р_."/>
    <numFmt numFmtId="211" formatCode="#,##0.0_р_."/>
    <numFmt numFmtId="212" formatCode="#,##0.000000"/>
    <numFmt numFmtId="213" formatCode="#,##0.000000_ ;\-#,##0.000000\ "/>
    <numFmt numFmtId="214" formatCode="#,##0_ ;\-#,##0\ "/>
    <numFmt numFmtId="215" formatCode="#,##0_р_."/>
    <numFmt numFmtId="216" formatCode="0.0%"/>
    <numFmt numFmtId="217" formatCode="0.000%"/>
  </numFmts>
  <fonts count="5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6" fillId="0" borderId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192" fontId="6" fillId="0" borderId="10" xfId="0" applyNumberFormat="1" applyFont="1" applyBorder="1" applyAlignment="1">
      <alignment horizontal="center" vertical="center" wrapText="1"/>
    </xf>
    <xf numFmtId="194" fontId="11" fillId="0" borderId="10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4" fontId="11" fillId="0" borderId="10" xfId="0" applyNumberFormat="1" applyFont="1" applyBorder="1" applyAlignment="1">
      <alignment horizontal="center" vertical="center"/>
    </xf>
    <xf numFmtId="194" fontId="13" fillId="0" borderId="10" xfId="0" applyNumberFormat="1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171" fontId="7" fillId="0" borderId="0" xfId="64" applyFont="1" applyAlignment="1">
      <alignment/>
    </xf>
    <xf numFmtId="171" fontId="0" fillId="0" borderId="0" xfId="64" applyFont="1" applyAlignment="1">
      <alignment/>
    </xf>
    <xf numFmtId="10" fontId="0" fillId="0" borderId="0" xfId="59" applyNumberFormat="1" applyFont="1" applyAlignment="1">
      <alignment/>
    </xf>
    <xf numFmtId="194" fontId="8" fillId="34" borderId="10" xfId="0" applyNumberFormat="1" applyFont="1" applyFill="1" applyBorder="1" applyAlignment="1">
      <alignment horizontal="right" vertical="center" wrapText="1"/>
    </xf>
    <xf numFmtId="194" fontId="7" fillId="0" borderId="10" xfId="0" applyNumberFormat="1" applyFont="1" applyBorder="1" applyAlignment="1">
      <alignment horizontal="right" vertical="center" wrapText="1"/>
    </xf>
    <xf numFmtId="194" fontId="7" fillId="34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194" fontId="9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8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0" fontId="56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195" fontId="8" fillId="0" borderId="10" xfId="67" applyNumberFormat="1" applyFont="1" applyBorder="1" applyAlignment="1">
      <alignment horizontal="center" vertical="center"/>
    </xf>
    <xf numFmtId="195" fontId="8" fillId="0" borderId="10" xfId="67" applyNumberFormat="1" applyFont="1" applyFill="1" applyBorder="1" applyAlignment="1">
      <alignment horizontal="center" vertical="center"/>
    </xf>
    <xf numFmtId="195" fontId="7" fillId="0" borderId="10" xfId="6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9" fillId="36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 vertical="center"/>
    </xf>
    <xf numFmtId="192" fontId="8" fillId="0" borderId="10" xfId="67" applyNumberFormat="1" applyFont="1" applyBorder="1" applyAlignment="1">
      <alignment horizontal="center" vertical="center"/>
    </xf>
    <xf numFmtId="192" fontId="7" fillId="0" borderId="10" xfId="67" applyNumberFormat="1" applyFont="1" applyFill="1" applyBorder="1" applyAlignment="1">
      <alignment horizontal="center" vertical="center"/>
    </xf>
    <xf numFmtId="192" fontId="7" fillId="35" borderId="10" xfId="67" applyNumberFormat="1" applyFont="1" applyFill="1" applyBorder="1" applyAlignment="1">
      <alignment horizontal="center" vertical="center"/>
    </xf>
    <xf numFmtId="192" fontId="18" fillId="0" borderId="10" xfId="67" applyNumberFormat="1" applyFont="1" applyFill="1" applyBorder="1" applyAlignment="1">
      <alignment horizontal="center" vertical="center"/>
    </xf>
    <xf numFmtId="192" fontId="0" fillId="0" borderId="0" xfId="0" applyNumberFormat="1" applyAlignment="1">
      <alignment/>
    </xf>
    <xf numFmtId="211" fontId="8" fillId="0" borderId="10" xfId="67" applyNumberFormat="1" applyFont="1" applyBorder="1" applyAlignment="1">
      <alignment horizontal="center" vertical="center"/>
    </xf>
    <xf numFmtId="211" fontId="8" fillId="0" borderId="10" xfId="67" applyNumberFormat="1" applyFont="1" applyFill="1" applyBorder="1" applyAlignment="1">
      <alignment horizontal="center" vertical="center"/>
    </xf>
    <xf numFmtId="211" fontId="7" fillId="0" borderId="10" xfId="67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vertical="center"/>
    </xf>
    <xf numFmtId="211" fontId="8" fillId="35" borderId="10" xfId="67" applyNumberFormat="1" applyFont="1" applyFill="1" applyBorder="1" applyAlignment="1">
      <alignment horizontal="center" vertical="center"/>
    </xf>
    <xf numFmtId="211" fontId="7" fillId="35" borderId="10" xfId="67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/>
    </xf>
    <xf numFmtId="211" fontId="20" fillId="0" borderId="10" xfId="67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/>
    </xf>
    <xf numFmtId="211" fontId="18" fillId="0" borderId="10" xfId="67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 wrapText="1"/>
    </xf>
    <xf numFmtId="211" fontId="7" fillId="36" borderId="10" xfId="67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5" fontId="7" fillId="35" borderId="10" xfId="67" applyNumberFormat="1" applyFont="1" applyFill="1" applyBorder="1" applyAlignment="1">
      <alignment horizontal="center" vertical="center"/>
    </xf>
    <xf numFmtId="195" fontId="18" fillId="0" borderId="10" xfId="67" applyNumberFormat="1" applyFont="1" applyFill="1" applyBorder="1" applyAlignment="1">
      <alignment horizontal="center" vertical="center"/>
    </xf>
    <xf numFmtId="195" fontId="7" fillId="36" borderId="10" xfId="6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\&#1041;&#1102;&#1078;&#1076;&#1077;&#1090;_2021-2023%20&#1075;.&#1075;\&#1055;&#1088;&#1080;&#1083;&#1086;&#1078;&#1077;&#1085;&#1080;&#1103;%20&#1082;%20&#1056;&#1077;&#1096;&#1077;&#1085;&#1080;&#1102;%20&#1086;&#1090;%2024.12.2021%20&#8470;66%20&#1087;&#1086;%20&#1073;&#1102;&#1076;&#1078;&#1077;&#1090;&#1091;%20&#1085;&#1072;%202021-2023&#1075;&#1075;.(&#1080;&#1079;&#1084;.&#1076;&#1074;&#1077;&#1085;&#1072;&#1076;&#1094;&#1072;&#1090;&#1099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2)"/>
      <sheetName val="приложение 2 (1)"/>
      <sheetName val="приложение 3 (1)"/>
      <sheetName val="приложение 4 (1)"/>
      <sheetName val="приложение 5 (1)"/>
      <sheetName val="приложение 6 (1)"/>
      <sheetName val="приложение 7 (1)"/>
      <sheetName val="приложение 8(1)"/>
      <sheetName val="приложение 9(1)"/>
      <sheetName val="приложение 10(1)"/>
      <sheetName val="приложение 11(1)"/>
      <sheetName val="приложение 12(2)"/>
      <sheetName val="Лист1"/>
    </sheetNames>
    <sheetDataSet>
      <sheetData sheetId="6">
        <row r="43">
          <cell r="A43" t="str">
            <v>Основное мероприятие «Расходы на обеспечение функций органов местного самоуправления»</v>
          </cell>
        </row>
        <row r="44">
          <cell r="A44" t="str">
    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    </cell>
        </row>
        <row r="46">
          <cell r="A46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    </cell>
        </row>
        <row r="49">
          <cell r="A49" t="str">
            <v>Выполнение других расходных обязательств (Иные бюджетные ассигнования)</v>
          </cell>
        </row>
        <row r="50">
          <cell r="A50" t="str">
            <v>Основное мероприятие"Расходы на обеспечение деятельности МКУ"СКООМС" </v>
          </cell>
        </row>
        <row r="51">
          <cell r="G51">
            <v>6918.8</v>
          </cell>
        </row>
        <row r="52">
          <cell r="A52" t="str">
    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</v>
          </cell>
        </row>
        <row r="53">
          <cell r="A53" t="str">
    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    </cell>
        </row>
        <row r="60">
          <cell r="A60" t="str">
    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    </cell>
        </row>
        <row r="62">
          <cell r="A62" t="str">
            <v>Обеспечение пожарной безопасности</v>
          </cell>
        </row>
        <row r="63">
          <cell r="A63" t="str">
            <v>Муниципальная программа городского поселения город Бобров "Муниципальное управление и гражданское общество"</v>
          </cell>
        </row>
        <row r="64">
          <cell r="A64" t="str">
            <v>Подпрограмма "Развитие и модернизация населения от угроз чрезвычайных ситуаций и пожаров" </v>
          </cell>
        </row>
        <row r="65">
          <cell r="A65" t="str">
            <v>Основное мероприятие "Предупреждение и ликвидация последствий чрезвычайных ситуаций природного и техногенного характера"</v>
          </cell>
        </row>
        <row r="66">
          <cell r="A66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82">
          <cell r="A82" t="str">
    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    </cell>
        </row>
        <row r="83">
          <cell r="A83" t="str">
    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    </cell>
        </row>
        <row r="88">
          <cell r="A88" t="str">
            <v>Основное мероприятие "Благоустройство территорий муниципальных образований"</v>
          </cell>
        </row>
        <row r="89">
          <cell r="A89" t="str">
    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    </cell>
        </row>
        <row r="90">
          <cell r="A90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91">
          <cell r="A91" t="str">
    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    </cell>
        </row>
        <row r="92">
          <cell r="A92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    </cell>
        </row>
        <row r="93">
          <cell r="A93" t="str">
    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    </cell>
        </row>
        <row r="94">
          <cell r="A94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98">
          <cell r="A98" t="str">
    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    </cell>
        </row>
        <row r="101">
          <cell r="A101" t="str">
    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    </cell>
        </row>
        <row r="102">
          <cell r="A102" t="str">
    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</v>
          </cell>
        </row>
        <row r="109">
          <cell r="A109" t="str">
            <v>Основное мероприятие "Переселение граждан из аварийного жилищного фонда, признанного таковым до 01.01.2017 года"</v>
          </cell>
        </row>
        <row r="110">
          <cell r="A110" t="str">
    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</v>
          </cell>
        </row>
        <row r="111">
          <cell r="A111" t="str">
    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    </cell>
        </row>
        <row r="112">
          <cell r="A112" t="str">
    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    </cell>
        </row>
        <row r="116">
          <cell r="A116" t="str">
    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    </cell>
        </row>
        <row r="117">
          <cell r="A117" t="str">
    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</v>
          </cell>
        </row>
        <row r="118">
          <cell r="A118" t="str">
    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</v>
          </cell>
        </row>
        <row r="125">
          <cell r="A125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    </cell>
        </row>
        <row r="126">
          <cell r="A126" t="str">
    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</v>
          </cell>
        </row>
        <row r="127">
          <cell r="A127" t="str">
    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</v>
          </cell>
        </row>
        <row r="129">
          <cell r="A129" t="str">
    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</v>
          </cell>
        </row>
        <row r="130">
          <cell r="A130" t="str">
            <v>Основное мероприятие "Формирование современной городской среды"</v>
          </cell>
        </row>
        <row r="131">
          <cell r="A131" t="str">
    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    </cell>
        </row>
        <row r="136">
          <cell r="A136" t="str">
    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    </cell>
        </row>
        <row r="137">
          <cell r="A137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140">
          <cell r="A140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141">
          <cell r="A141" t="str">
            <v>Основное мероприятие "Региональный проект "Формирование комфортной городской среды""</v>
          </cell>
        </row>
        <row r="142">
          <cell r="A142" t="str">
    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    </cell>
        </row>
        <row r="143">
          <cell r="A143" t="str">
    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    </cell>
        </row>
        <row r="144">
          <cell r="A144" t="str">
            <v>Основное мероприятие "Формирование современной городской среды"</v>
          </cell>
        </row>
        <row r="146">
          <cell r="A146" t="str">
            <v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v>
          </cell>
        </row>
        <row r="147">
          <cell r="A147" t="str">
    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    </cell>
        </row>
        <row r="150">
          <cell r="A150" t="str">
            <v>Расходы на уличное освещение (закупка товаров, работ и услуг для обеспечения государственных (муниципальных) нужд) </v>
          </cell>
        </row>
        <row r="160">
          <cell r="A160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</row>
        <row r="161">
          <cell r="A161" t="str">
    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    </cell>
        </row>
        <row r="162">
          <cell r="A162" t="str">
    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    </cell>
        </row>
        <row r="164">
          <cell r="A164" t="str">
            <v>Расходы на капитальные вложения в объекты государственной(муниципальной)собственности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собственности,за сч</v>
          </cell>
        </row>
        <row r="165">
          <cell r="A165" t="str">
    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    </cell>
        </row>
        <row r="166">
          <cell r="A166" t="str">
    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    </cell>
        </row>
        <row r="167">
          <cell r="A167" t="str">
    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    </cell>
        </row>
        <row r="168">
          <cell r="A168" t="str">
    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    </cell>
        </row>
        <row r="169">
          <cell r="A169" t="str">
            <v>Выполнение других расходных обязательств (Закупка товаров, работ и услуг для обеспечения государственных (муниципальных) нужд</v>
          </cell>
        </row>
        <row r="177">
          <cell r="A177" t="str">
    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</v>
          </cell>
        </row>
        <row r="183">
          <cell r="A183" t="str">
    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    </cell>
        </row>
        <row r="206">
          <cell r="A206" t="str">
            <v>Обслуживание государственного и муниципального долга                           </v>
          </cell>
        </row>
        <row r="207">
          <cell r="A207" t="str">
            <v>Обслуживание государственного и муниципального долга                                                       </v>
          </cell>
        </row>
        <row r="208">
          <cell r="A208" t="str">
            <v>Муниципальная программа городского поселения город Бобров "Муниципальное управление и гражданское общество"</v>
          </cell>
        </row>
        <row r="209">
          <cell r="A209" t="str">
            <v>Подпрограмма "Управление муниципальными финансами и муниципальным имуществом "</v>
          </cell>
        </row>
        <row r="210">
          <cell r="A210" t="str">
            <v>Основное мероприятие "Управление муниципальным долгом городского поселения город Бобров"</v>
          </cell>
        </row>
        <row r="211">
          <cell r="A211" t="str">
            <v>Процентные платежи (обслуживание государственного и муниципального долга) </v>
          </cell>
        </row>
      </sheetData>
      <sheetData sheetId="7">
        <row r="32">
          <cell r="A32" t="str">
            <v>Расходы на 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44">
          <cell r="A44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    </cell>
        </row>
        <row r="47">
          <cell r="A47" t="str">
            <v>Выполнение других расходных обязательств (Иные бюджетные ассигнования)</v>
          </cell>
        </row>
        <row r="48">
          <cell r="A48" t="str">
            <v>Основное мероприятие"Расходы на обеспечение деятельности МКУ"СКООМС" </v>
          </cell>
        </row>
        <row r="50">
          <cell r="A50" t="str">
    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</v>
          </cell>
        </row>
        <row r="51">
          <cell r="A51" t="str">
    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    </cell>
        </row>
        <row r="56">
          <cell r="A56" t="str">
            <v>Основное мероприятие "Предупреждение и ликвидация последствий чрезвычайных ситуаций природного и техногенного характера"</v>
          </cell>
        </row>
        <row r="57">
          <cell r="A57" t="str">
    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    </cell>
        </row>
        <row r="58">
          <cell r="A58" t="str">
    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    </cell>
        </row>
        <row r="59">
          <cell r="A59" t="str">
    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    </cell>
        </row>
        <row r="64">
          <cell r="A64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80">
          <cell r="A80" t="str">
    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    </cell>
        </row>
        <row r="81">
          <cell r="A81" t="str">
    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    </cell>
        </row>
        <row r="86">
          <cell r="A86" t="str">
            <v>Основное мероприятие "Благоустройство территорий муниципальных образований"</v>
          </cell>
        </row>
        <row r="87">
          <cell r="A87" t="str">
    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    </cell>
        </row>
        <row r="88">
          <cell r="A88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89">
          <cell r="A89" t="str">
    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    </cell>
        </row>
        <row r="90">
          <cell r="A90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    </cell>
        </row>
        <row r="91">
          <cell r="A91" t="str">
    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    </cell>
        </row>
        <row r="92">
          <cell r="A92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96">
          <cell r="A96" t="str">
    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    </cell>
        </row>
        <row r="99">
          <cell r="A99" t="str">
    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    </cell>
        </row>
        <row r="100">
          <cell r="A100" t="str">
    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</v>
          </cell>
        </row>
        <row r="107">
          <cell r="A107" t="str">
            <v>Основное мероприятие "Переселение граждан из аварийного жилищного фонда, признанного таковым до 01.01.2017 года"</v>
          </cell>
        </row>
        <row r="108">
          <cell r="A108" t="str">
    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</v>
          </cell>
        </row>
        <row r="109">
          <cell r="A109" t="str">
    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    </cell>
        </row>
        <row r="110">
          <cell r="A110" t="str">
    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    </cell>
        </row>
        <row r="112">
          <cell r="A112" t="str">
            <v>Выполнение других расходных обязательств (Закупка товаров, работ и услуг для обеспечения государственных (муниципальных) нужд) </v>
          </cell>
        </row>
        <row r="114">
          <cell r="A114" t="str">
    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    </cell>
        </row>
        <row r="115">
          <cell r="A115" t="str">
    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</v>
          </cell>
          <cell r="F115">
            <v>0</v>
          </cell>
        </row>
        <row r="116">
          <cell r="A116" t="str">
    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</v>
          </cell>
          <cell r="F116">
            <v>0</v>
          </cell>
        </row>
        <row r="123">
          <cell r="A123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    </cell>
        </row>
        <row r="124">
          <cell r="A124" t="str">
    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</v>
          </cell>
        </row>
        <row r="129">
          <cell r="A129" t="str">
    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    </cell>
        </row>
        <row r="138">
          <cell r="A138" t="str">
            <v>Выполнение других расходных обязательств (Закупка товаров, работ и услуг для обеспечения государственных (муниципальных) нужд)</v>
          </cell>
        </row>
        <row r="139">
          <cell r="A139" t="str">
            <v>Основное мероприятие "Региональный проект "Формирование комфортной городской среды""</v>
          </cell>
        </row>
        <row r="140">
          <cell r="A140" t="str">
    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    </cell>
        </row>
        <row r="141">
          <cell r="A141" t="str">
    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    </cell>
        </row>
        <row r="144">
          <cell r="A144" t="str">
            <v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v>
          </cell>
        </row>
        <row r="145">
          <cell r="A145" t="str">
    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    </cell>
        </row>
        <row r="148">
          <cell r="A148" t="str">
            <v>Расходы на уличное освещение (закупка товаров, работ и услуг для обеспечения государственных (муниципальных) нужд) </v>
          </cell>
        </row>
        <row r="158">
          <cell r="A158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</row>
        <row r="159">
          <cell r="A159" t="str">
    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    </cell>
        </row>
        <row r="160">
          <cell r="A160" t="str">
    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    </cell>
        </row>
        <row r="162">
          <cell r="A162" t="str">
            <v>Расходы на капитальные вложения в объекты государственной(муниципальной)собственности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собственности,за сч</v>
          </cell>
        </row>
        <row r="163">
          <cell r="A163" t="str">
    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    </cell>
        </row>
        <row r="164">
          <cell r="A164" t="str">
    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    </cell>
        </row>
        <row r="165">
          <cell r="A165" t="str">
    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    </cell>
        </row>
        <row r="166">
          <cell r="A166" t="str">
    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    </cell>
        </row>
        <row r="167">
          <cell r="A167" t="str">
            <v>Выполнение других расходных обязательств (Закупка товаров, работ и услуг для обеспечения государственных (муниципальных) нужд</v>
          </cell>
        </row>
        <row r="171">
          <cell r="A171" t="str">
    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    </cell>
        </row>
        <row r="172">
          <cell r="A172" t="str">
    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</v>
          </cell>
        </row>
        <row r="174">
          <cell r="A174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v>
          </cell>
        </row>
        <row r="175">
          <cell r="A175" t="str">
            <v>Выполнение других расходных обязательств (Закупка товаров, работ и услуг для обеспечения государственных (муниципальных) нужд</v>
          </cell>
        </row>
        <row r="181">
          <cell r="A181" t="str">
    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71"/>
  <sheetViews>
    <sheetView view="pageBreakPreview" zoomScale="130" zoomScaleSheetLayoutView="130" zoomScalePageLayoutView="0" workbookViewId="0" topLeftCell="A1">
      <selection activeCell="A2" sqref="A2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37.375" style="0" customWidth="1"/>
    <col min="4" max="4" width="13.00390625" style="0" bestFit="1" customWidth="1"/>
  </cols>
  <sheetData>
    <row r="1" spans="1:3" ht="15">
      <c r="A1" s="1"/>
      <c r="B1" s="42"/>
      <c r="C1" s="42" t="s">
        <v>9</v>
      </c>
    </row>
    <row r="2" spans="1:3" ht="15">
      <c r="A2" s="1"/>
      <c r="B2" s="42"/>
      <c r="C2" s="42" t="s">
        <v>34</v>
      </c>
    </row>
    <row r="3" spans="1:3" ht="15">
      <c r="A3" s="1"/>
      <c r="B3" s="42"/>
      <c r="C3" s="42" t="s">
        <v>35</v>
      </c>
    </row>
    <row r="4" spans="1:3" ht="15">
      <c r="A4" s="1"/>
      <c r="B4" s="42"/>
      <c r="C4" s="42" t="s">
        <v>36</v>
      </c>
    </row>
    <row r="5" spans="1:3" ht="15">
      <c r="A5" s="1"/>
      <c r="B5" s="42"/>
      <c r="C5" s="42" t="s">
        <v>37</v>
      </c>
    </row>
    <row r="6" spans="1:3" ht="15">
      <c r="A6" s="1"/>
      <c r="B6" s="42"/>
      <c r="C6" s="42" t="s">
        <v>634</v>
      </c>
    </row>
    <row r="7" spans="1:2" ht="12.75">
      <c r="A7" s="1"/>
      <c r="B7" s="1"/>
    </row>
    <row r="8" spans="1:2" ht="12.75">
      <c r="A8" s="1"/>
      <c r="B8" s="1"/>
    </row>
    <row r="9" spans="1:3" ht="69.75" customHeight="1">
      <c r="A9" s="154" t="s">
        <v>459</v>
      </c>
      <c r="B9" s="154"/>
      <c r="C9" s="154"/>
    </row>
    <row r="10" spans="1:3" ht="21.75" customHeight="1">
      <c r="A10" s="154" t="s">
        <v>575</v>
      </c>
      <c r="B10" s="154"/>
      <c r="C10" s="154"/>
    </row>
    <row r="11" spans="1:3" ht="18.75">
      <c r="A11" s="69"/>
      <c r="B11" s="85" t="s">
        <v>537</v>
      </c>
      <c r="C11" s="70" t="s">
        <v>331</v>
      </c>
    </row>
    <row r="12" spans="1:3" ht="35.25" customHeight="1">
      <c r="A12" s="67" t="s">
        <v>283</v>
      </c>
      <c r="B12" s="67" t="s">
        <v>284</v>
      </c>
      <c r="C12" s="67" t="s">
        <v>483</v>
      </c>
    </row>
    <row r="13" spans="1:3" ht="18.75">
      <c r="A13" s="48">
        <v>1</v>
      </c>
      <c r="B13" s="48">
        <v>2</v>
      </c>
      <c r="C13" s="48">
        <v>3</v>
      </c>
    </row>
    <row r="14" spans="1:3" ht="18.75">
      <c r="A14" s="76" t="s">
        <v>292</v>
      </c>
      <c r="B14" s="68" t="s">
        <v>23</v>
      </c>
      <c r="C14" s="110">
        <f>C15+C54</f>
        <v>1074079.5</v>
      </c>
    </row>
    <row r="15" spans="1:5" ht="22.5" customHeight="1">
      <c r="A15" s="75" t="s">
        <v>291</v>
      </c>
      <c r="B15" s="73" t="s">
        <v>326</v>
      </c>
      <c r="C15" s="111">
        <f>C16+C23+C28+C30+C32+C37+C41+C45+C50+C52</f>
        <v>100138.9</v>
      </c>
      <c r="D15" t="e">
        <f>#REF!*2.5%</f>
        <v>#REF!</v>
      </c>
      <c r="E15" t="e">
        <f>#REF!*5%</f>
        <v>#REF!</v>
      </c>
    </row>
    <row r="16" spans="1:3" ht="25.5" customHeight="1">
      <c r="A16" s="75" t="s">
        <v>285</v>
      </c>
      <c r="B16" s="75" t="s">
        <v>290</v>
      </c>
      <c r="C16" s="112">
        <f>C17+C18+C19+C20+C21+C22</f>
        <v>43804.8</v>
      </c>
    </row>
    <row r="17" spans="1:3" ht="131.25">
      <c r="A17" s="71" t="s">
        <v>286</v>
      </c>
      <c r="B17" s="71" t="s">
        <v>327</v>
      </c>
      <c r="C17" s="112">
        <v>41916.7</v>
      </c>
    </row>
    <row r="18" spans="1:3" ht="192" customHeight="1">
      <c r="A18" s="72" t="s">
        <v>287</v>
      </c>
      <c r="B18" s="72" t="s">
        <v>328</v>
      </c>
      <c r="C18" s="112">
        <v>469.4</v>
      </c>
    </row>
    <row r="19" spans="1:3" ht="75">
      <c r="A19" s="72" t="s">
        <v>288</v>
      </c>
      <c r="B19" s="72" t="s">
        <v>329</v>
      </c>
      <c r="C19" s="112">
        <v>264.9</v>
      </c>
    </row>
    <row r="20" spans="1:3" ht="150" hidden="1">
      <c r="A20" s="72" t="s">
        <v>289</v>
      </c>
      <c r="B20" s="72" t="s">
        <v>330</v>
      </c>
      <c r="C20" s="112">
        <v>0</v>
      </c>
    </row>
    <row r="21" spans="1:3" ht="150" hidden="1">
      <c r="A21" s="72" t="s">
        <v>514</v>
      </c>
      <c r="B21" s="72" t="s">
        <v>515</v>
      </c>
      <c r="C21" s="112">
        <v>0</v>
      </c>
    </row>
    <row r="22" spans="1:3" ht="150">
      <c r="A22" s="72" t="s">
        <v>585</v>
      </c>
      <c r="B22" s="72" t="s">
        <v>586</v>
      </c>
      <c r="C22" s="112">
        <v>1153.8</v>
      </c>
    </row>
    <row r="23" spans="1:3" ht="56.25">
      <c r="A23" s="72" t="s">
        <v>308</v>
      </c>
      <c r="B23" s="72" t="s">
        <v>293</v>
      </c>
      <c r="C23" s="112">
        <f>C24+C25+C26+C27</f>
        <v>12509.1</v>
      </c>
    </row>
    <row r="24" spans="1:3" ht="112.5">
      <c r="A24" s="72" t="s">
        <v>309</v>
      </c>
      <c r="B24" s="73" t="s">
        <v>278</v>
      </c>
      <c r="C24" s="112">
        <v>5774.9</v>
      </c>
    </row>
    <row r="25" spans="1:3" ht="150">
      <c r="A25" s="72" t="s">
        <v>310</v>
      </c>
      <c r="B25" s="73" t="s">
        <v>279</v>
      </c>
      <c r="C25" s="112">
        <v>40.6</v>
      </c>
    </row>
    <row r="26" spans="1:3" ht="112.5" customHeight="1">
      <c r="A26" s="72" t="s">
        <v>311</v>
      </c>
      <c r="B26" s="73" t="s">
        <v>280</v>
      </c>
      <c r="C26" s="112">
        <v>7678.4</v>
      </c>
    </row>
    <row r="27" spans="1:3" ht="112.5" customHeight="1">
      <c r="A27" s="72" t="s">
        <v>523</v>
      </c>
      <c r="B27" s="73" t="s">
        <v>281</v>
      </c>
      <c r="C27" s="112">
        <v>-984.8</v>
      </c>
    </row>
    <row r="28" spans="1:3" ht="18.75">
      <c r="A28" s="72" t="s">
        <v>312</v>
      </c>
      <c r="B28" s="72" t="s">
        <v>294</v>
      </c>
      <c r="C28" s="112">
        <f>C29</f>
        <v>1280.8</v>
      </c>
    </row>
    <row r="29" spans="1:3" ht="18.75">
      <c r="A29" s="72" t="s">
        <v>313</v>
      </c>
      <c r="B29" s="72" t="s">
        <v>294</v>
      </c>
      <c r="C29" s="112">
        <v>1280.8</v>
      </c>
    </row>
    <row r="30" spans="1:3" ht="26.25" customHeight="1">
      <c r="A30" s="72" t="s">
        <v>336</v>
      </c>
      <c r="B30" s="73" t="s">
        <v>78</v>
      </c>
      <c r="C30" s="112">
        <f>C31</f>
        <v>5203.3</v>
      </c>
    </row>
    <row r="31" spans="1:3" ht="75">
      <c r="A31" s="72" t="s">
        <v>314</v>
      </c>
      <c r="B31" s="72" t="s">
        <v>295</v>
      </c>
      <c r="C31" s="112">
        <v>5203.3</v>
      </c>
    </row>
    <row r="32" spans="1:3" ht="18.75">
      <c r="A32" s="72" t="s">
        <v>315</v>
      </c>
      <c r="B32" s="72" t="s">
        <v>296</v>
      </c>
      <c r="C32" s="112">
        <f>C33+C35</f>
        <v>27098.1</v>
      </c>
    </row>
    <row r="33" spans="1:3" ht="18.75">
      <c r="A33" s="72" t="s">
        <v>316</v>
      </c>
      <c r="B33" s="72" t="s">
        <v>297</v>
      </c>
      <c r="C33" s="112">
        <f>C34</f>
        <v>18528.6</v>
      </c>
    </row>
    <row r="34" spans="1:3" ht="56.25">
      <c r="A34" s="72" t="s">
        <v>317</v>
      </c>
      <c r="B34" s="72" t="s">
        <v>298</v>
      </c>
      <c r="C34" s="112">
        <v>18528.6</v>
      </c>
    </row>
    <row r="35" spans="1:3" ht="18.75">
      <c r="A35" s="72" t="s">
        <v>318</v>
      </c>
      <c r="B35" s="72" t="s">
        <v>299</v>
      </c>
      <c r="C35" s="112">
        <f>C36</f>
        <v>8569.5</v>
      </c>
    </row>
    <row r="36" spans="1:3" ht="75">
      <c r="A36" s="72" t="s">
        <v>319</v>
      </c>
      <c r="B36" s="72" t="s">
        <v>300</v>
      </c>
      <c r="C36" s="112">
        <v>8569.5</v>
      </c>
    </row>
    <row r="37" spans="1:3" ht="56.25">
      <c r="A37" s="72" t="s">
        <v>332</v>
      </c>
      <c r="B37" s="72" t="s">
        <v>301</v>
      </c>
      <c r="C37" s="112">
        <f>C38+C39+C40</f>
        <v>6388.9</v>
      </c>
    </row>
    <row r="38" spans="1:3" ht="131.25">
      <c r="A38" s="72" t="s">
        <v>320</v>
      </c>
      <c r="B38" s="72" t="s">
        <v>334</v>
      </c>
      <c r="C38" s="112">
        <v>5478</v>
      </c>
    </row>
    <row r="39" spans="1:3" ht="131.25">
      <c r="A39" s="72" t="s">
        <v>321</v>
      </c>
      <c r="B39" s="72" t="s">
        <v>302</v>
      </c>
      <c r="C39" s="112">
        <v>1.2</v>
      </c>
    </row>
    <row r="40" spans="1:3" ht="131.25">
      <c r="A40" s="72" t="s">
        <v>322</v>
      </c>
      <c r="B40" s="72" t="s">
        <v>110</v>
      </c>
      <c r="C40" s="112">
        <v>909.7</v>
      </c>
    </row>
    <row r="41" spans="1:3" ht="37.5">
      <c r="A41" s="72" t="s">
        <v>333</v>
      </c>
      <c r="B41" s="72" t="s">
        <v>303</v>
      </c>
      <c r="C41" s="112">
        <f>C42+C43+C44</f>
        <v>3169.7</v>
      </c>
    </row>
    <row r="42" spans="1:3" ht="131.25" hidden="1">
      <c r="A42" s="72" t="s">
        <v>457</v>
      </c>
      <c r="B42" s="72" t="s">
        <v>456</v>
      </c>
      <c r="C42" s="112">
        <f>500-500</f>
        <v>0</v>
      </c>
    </row>
    <row r="43" spans="1:3" ht="75">
      <c r="A43" s="72" t="s">
        <v>323</v>
      </c>
      <c r="B43" s="72" t="s">
        <v>304</v>
      </c>
      <c r="C43" s="112">
        <v>3169.7</v>
      </c>
    </row>
    <row r="44" spans="1:3" ht="93.75">
      <c r="A44" s="72" t="s">
        <v>501</v>
      </c>
      <c r="B44" s="72" t="s">
        <v>116</v>
      </c>
      <c r="C44" s="112">
        <v>0</v>
      </c>
    </row>
    <row r="45" spans="1:3" ht="18.75">
      <c r="A45" s="72" t="s">
        <v>324</v>
      </c>
      <c r="B45" s="72" t="s">
        <v>305</v>
      </c>
      <c r="C45" s="112">
        <f>C47+C48+C49</f>
        <v>64.1</v>
      </c>
    </row>
    <row r="46" spans="1:3" ht="109.5" customHeight="1" hidden="1">
      <c r="A46" s="113" t="s">
        <v>513</v>
      </c>
      <c r="B46" s="113" t="s">
        <v>480</v>
      </c>
      <c r="C46" s="112">
        <v>0</v>
      </c>
    </row>
    <row r="47" spans="1:3" ht="72" customHeight="1">
      <c r="A47" s="72" t="s">
        <v>538</v>
      </c>
      <c r="B47" s="72" t="s">
        <v>539</v>
      </c>
      <c r="C47" s="112">
        <v>56</v>
      </c>
    </row>
    <row r="48" spans="1:3" ht="72" customHeight="1">
      <c r="A48" s="72" t="s">
        <v>540</v>
      </c>
      <c r="B48" s="72" t="s">
        <v>541</v>
      </c>
      <c r="C48" s="112">
        <v>1</v>
      </c>
    </row>
    <row r="49" spans="1:3" ht="223.5" customHeight="1">
      <c r="A49" s="72" t="s">
        <v>542</v>
      </c>
      <c r="B49" s="72" t="s">
        <v>543</v>
      </c>
      <c r="C49" s="112">
        <v>7.1</v>
      </c>
    </row>
    <row r="50" spans="1:3" ht="39" customHeight="1">
      <c r="A50" s="72" t="s">
        <v>433</v>
      </c>
      <c r="B50" s="72" t="s">
        <v>434</v>
      </c>
      <c r="C50" s="111">
        <f>C51</f>
        <v>521.2</v>
      </c>
    </row>
    <row r="51" spans="1:3" ht="33.75" customHeight="1">
      <c r="A51" s="72" t="s">
        <v>435</v>
      </c>
      <c r="B51" s="72" t="s">
        <v>432</v>
      </c>
      <c r="C51" s="112">
        <v>521.2</v>
      </c>
    </row>
    <row r="52" spans="1:3" ht="33.75" customHeight="1">
      <c r="A52" s="72" t="s">
        <v>583</v>
      </c>
      <c r="B52" s="72" t="s">
        <v>584</v>
      </c>
      <c r="C52" s="112">
        <f>C53</f>
        <v>98.9</v>
      </c>
    </row>
    <row r="53" spans="1:3" ht="33.75" customHeight="1">
      <c r="A53" s="72" t="s">
        <v>582</v>
      </c>
      <c r="B53" s="72" t="s">
        <v>581</v>
      </c>
      <c r="C53" s="112">
        <v>98.9</v>
      </c>
    </row>
    <row r="54" spans="1:3" ht="18.75">
      <c r="A54" s="74" t="s">
        <v>325</v>
      </c>
      <c r="B54" s="72" t="s">
        <v>587</v>
      </c>
      <c r="C54" s="112">
        <f>C55+C58+C66+C69+C71</f>
        <v>973940.6</v>
      </c>
    </row>
    <row r="55" spans="1:3" ht="18.75">
      <c r="A55" s="74" t="s">
        <v>463</v>
      </c>
      <c r="B55" s="72" t="s">
        <v>306</v>
      </c>
      <c r="C55" s="112">
        <f>SUM(C56:C57)</f>
        <v>2450.4</v>
      </c>
    </row>
    <row r="56" spans="1:3" ht="56.25">
      <c r="A56" s="114" t="s">
        <v>460</v>
      </c>
      <c r="B56" s="73" t="s">
        <v>335</v>
      </c>
      <c r="C56" s="112">
        <v>2450.4</v>
      </c>
    </row>
    <row r="57" spans="1:3" ht="56.25" hidden="1">
      <c r="A57" s="114" t="s">
        <v>431</v>
      </c>
      <c r="B57" s="73" t="s">
        <v>125</v>
      </c>
      <c r="C57" s="112">
        <v>0</v>
      </c>
    </row>
    <row r="58" spans="1:3" ht="18.75">
      <c r="A58" s="72" t="s">
        <v>461</v>
      </c>
      <c r="B58" s="72" t="s">
        <v>307</v>
      </c>
      <c r="C58" s="112">
        <f>SUM(C59:C65)</f>
        <v>79963.4</v>
      </c>
    </row>
    <row r="59" spans="1:3" ht="75" hidden="1">
      <c r="A59" s="72" t="s">
        <v>448</v>
      </c>
      <c r="B59" s="72" t="s">
        <v>365</v>
      </c>
      <c r="C59" s="112">
        <v>0</v>
      </c>
    </row>
    <row r="60" spans="1:3" ht="93.75" hidden="1">
      <c r="A60" s="72" t="s">
        <v>429</v>
      </c>
      <c r="B60" s="72" t="s">
        <v>430</v>
      </c>
      <c r="C60" s="112">
        <v>0</v>
      </c>
    </row>
    <row r="61" spans="1:3" ht="56.25" hidden="1">
      <c r="A61" s="72" t="s">
        <v>421</v>
      </c>
      <c r="B61" s="72" t="s">
        <v>422</v>
      </c>
      <c r="C61" s="112">
        <v>0</v>
      </c>
    </row>
    <row r="62" spans="1:4" ht="150">
      <c r="A62" s="72" t="s">
        <v>500</v>
      </c>
      <c r="B62" s="72" t="s">
        <v>367</v>
      </c>
      <c r="C62" s="111">
        <v>0</v>
      </c>
      <c r="D62" s="1"/>
    </row>
    <row r="63" spans="1:4" ht="75">
      <c r="A63" s="72" t="s">
        <v>489</v>
      </c>
      <c r="B63" s="72" t="s">
        <v>365</v>
      </c>
      <c r="C63" s="111">
        <v>32899.5</v>
      </c>
      <c r="D63" s="1"/>
    </row>
    <row r="64" spans="1:4" ht="93.75">
      <c r="A64" s="72" t="s">
        <v>491</v>
      </c>
      <c r="B64" s="72" t="s">
        <v>430</v>
      </c>
      <c r="C64" s="111">
        <v>8000</v>
      </c>
      <c r="D64" s="1"/>
    </row>
    <row r="65" spans="1:4" ht="37.5">
      <c r="A65" s="72" t="s">
        <v>462</v>
      </c>
      <c r="B65" s="72" t="s">
        <v>127</v>
      </c>
      <c r="C65" s="111">
        <v>39063.9</v>
      </c>
      <c r="D65" s="1"/>
    </row>
    <row r="66" spans="1:4" ht="37.5">
      <c r="A66" s="72" t="s">
        <v>578</v>
      </c>
      <c r="B66" s="72" t="s">
        <v>436</v>
      </c>
      <c r="C66" s="111">
        <f>C67+C68</f>
        <v>887243.9</v>
      </c>
      <c r="D66" s="94"/>
    </row>
    <row r="67" spans="1:4" ht="131.25">
      <c r="A67" s="72" t="s">
        <v>580</v>
      </c>
      <c r="B67" s="72" t="s">
        <v>579</v>
      </c>
      <c r="C67" s="111">
        <v>70000</v>
      </c>
      <c r="D67" s="1"/>
    </row>
    <row r="68" spans="1:4" ht="56.25">
      <c r="A68" s="72" t="s">
        <v>577</v>
      </c>
      <c r="B68" s="72" t="s">
        <v>129</v>
      </c>
      <c r="C68" s="111">
        <v>817243.9</v>
      </c>
      <c r="D68" s="1"/>
    </row>
    <row r="69" spans="1:3" ht="37.5">
      <c r="A69" s="72" t="s">
        <v>544</v>
      </c>
      <c r="B69" s="72" t="s">
        <v>545</v>
      </c>
      <c r="C69" s="111">
        <f>C70</f>
        <v>4282.9</v>
      </c>
    </row>
    <row r="70" spans="1:3" ht="37.5">
      <c r="A70" s="72" t="s">
        <v>546</v>
      </c>
      <c r="B70" s="72" t="s">
        <v>130</v>
      </c>
      <c r="C70" s="111">
        <v>4282.9</v>
      </c>
    </row>
    <row r="71" spans="1:3" ht="75">
      <c r="A71" s="72" t="s">
        <v>522</v>
      </c>
      <c r="B71" s="72" t="s">
        <v>521</v>
      </c>
      <c r="C71" s="111">
        <v>0</v>
      </c>
    </row>
  </sheetData>
  <sheetProtection/>
  <mergeCells count="2">
    <mergeCell ref="A9:C9"/>
    <mergeCell ref="A10:C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6" r:id="rId1"/>
  <rowBreaks count="1" manualBreakCount="1">
    <brk id="2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9.00390625" defaultRowHeight="12.75"/>
  <cols>
    <col min="2" max="2" width="73.75390625" style="0" customWidth="1"/>
    <col min="3" max="3" width="34.875" style="0" customWidth="1"/>
  </cols>
  <sheetData>
    <row r="1" spans="2:3" ht="15">
      <c r="B1" s="30"/>
      <c r="C1" s="43" t="s">
        <v>536</v>
      </c>
    </row>
    <row r="2" spans="2:3" ht="15">
      <c r="B2" s="30"/>
      <c r="C2" s="43" t="s">
        <v>34</v>
      </c>
    </row>
    <row r="3" spans="2:3" ht="15">
      <c r="B3" s="30"/>
      <c r="C3" s="43" t="s">
        <v>35</v>
      </c>
    </row>
    <row r="4" spans="2:3" ht="15">
      <c r="B4" s="30"/>
      <c r="C4" s="43" t="s">
        <v>36</v>
      </c>
    </row>
    <row r="5" spans="2:3" ht="15">
      <c r="B5" s="30"/>
      <c r="C5" s="43" t="s">
        <v>37</v>
      </c>
    </row>
    <row r="6" spans="2:3" ht="15">
      <c r="B6" s="30"/>
      <c r="C6" s="43" t="str">
        <f>'приложение 5'!E6</f>
        <v>от "28" апреля 2022 года №19</v>
      </c>
    </row>
    <row r="7" spans="2:3" ht="12.75">
      <c r="B7" s="5"/>
      <c r="C7" s="5"/>
    </row>
    <row r="8" spans="2:3" ht="12.75">
      <c r="B8" s="5"/>
      <c r="C8" s="5"/>
    </row>
    <row r="9" spans="1:3" ht="44.25" customHeight="1">
      <c r="A9" s="163" t="s">
        <v>633</v>
      </c>
      <c r="B9" s="163"/>
      <c r="C9" s="163"/>
    </row>
    <row r="10" spans="2:3" ht="12.75">
      <c r="B10" s="5"/>
      <c r="C10" s="5"/>
    </row>
    <row r="11" spans="2:3" ht="12.75">
      <c r="B11" s="5"/>
      <c r="C11" s="102" t="s">
        <v>63</v>
      </c>
    </row>
    <row r="12" spans="1:3" ht="45" customHeight="1">
      <c r="A12" s="38"/>
      <c r="B12" s="23" t="s">
        <v>20</v>
      </c>
      <c r="C12" s="24" t="s">
        <v>483</v>
      </c>
    </row>
    <row r="13" spans="1:3" ht="13.5" customHeight="1">
      <c r="A13" s="23">
        <v>1</v>
      </c>
      <c r="B13" s="23">
        <v>2</v>
      </c>
      <c r="C13" s="24">
        <v>3</v>
      </c>
    </row>
    <row r="14" spans="1:3" ht="30.75" customHeight="1">
      <c r="A14" s="23"/>
      <c r="B14" s="63" t="s">
        <v>68</v>
      </c>
      <c r="C14" s="88">
        <f>C16</f>
        <v>33443.8</v>
      </c>
    </row>
    <row r="15" spans="1:3" ht="13.5" customHeight="1">
      <c r="A15" s="23"/>
      <c r="B15" s="28" t="s">
        <v>69</v>
      </c>
      <c r="C15" s="89"/>
    </row>
    <row r="16" spans="1:3" ht="61.5" customHeight="1">
      <c r="A16" s="23">
        <v>1</v>
      </c>
      <c r="B16" s="62" t="s">
        <v>67</v>
      </c>
      <c r="C16" s="90">
        <f>C17</f>
        <v>33443.8</v>
      </c>
    </row>
    <row r="17" spans="1:3" ht="34.5" customHeight="1">
      <c r="A17" s="23"/>
      <c r="B17" s="64" t="s">
        <v>258</v>
      </c>
      <c r="C17" s="91">
        <f>C18</f>
        <v>33443.8</v>
      </c>
    </row>
    <row r="18" spans="1:3" ht="45" customHeight="1">
      <c r="A18" s="23"/>
      <c r="B18" s="26" t="s">
        <v>167</v>
      </c>
      <c r="C18" s="92">
        <f>C19+C20+C21</f>
        <v>33443.8</v>
      </c>
    </row>
    <row r="19" spans="1:3" ht="47.25">
      <c r="A19" s="65"/>
      <c r="B19" s="66" t="s">
        <v>453</v>
      </c>
      <c r="C19" s="92">
        <f>'приложение 4'!G66</f>
        <v>0</v>
      </c>
    </row>
    <row r="20" spans="1:3" ht="47.25">
      <c r="A20" s="65"/>
      <c r="B20" s="66" t="s">
        <v>447</v>
      </c>
      <c r="C20" s="92">
        <f>'приложение 4'!G67</f>
        <v>8791.5</v>
      </c>
    </row>
    <row r="21" spans="1:3" ht="31.5">
      <c r="A21" s="65"/>
      <c r="B21" s="66" t="s">
        <v>169</v>
      </c>
      <c r="C21" s="92">
        <f>'приложение 4'!G68</f>
        <v>24652.3</v>
      </c>
    </row>
  </sheetData>
  <sheetProtection/>
  <mergeCells count="1">
    <mergeCell ref="A9:C9"/>
  </mergeCells>
  <printOptions/>
  <pageMargins left="1.1023622047244095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30" zoomScaleSheetLayoutView="130" zoomScalePageLayoutView="0" workbookViewId="0" topLeftCell="A1">
      <selection activeCell="C6" sqref="C6"/>
    </sheetView>
  </sheetViews>
  <sheetFormatPr defaultColWidth="9.00390625" defaultRowHeight="12.75"/>
  <cols>
    <col min="4" max="4" width="22.25390625" style="0" customWidth="1"/>
    <col min="8" max="8" width="1.875" style="0" customWidth="1"/>
    <col min="9" max="9" width="19.875" style="0" customWidth="1"/>
    <col min="10" max="10" width="13.75390625" style="0" bestFit="1" customWidth="1"/>
    <col min="11" max="11" width="9.625" style="0" bestFit="1" customWidth="1"/>
  </cols>
  <sheetData>
    <row r="1" spans="2:9" s="5" customFormat="1" ht="15.75">
      <c r="B1" s="167"/>
      <c r="C1" s="167"/>
      <c r="D1" s="167"/>
      <c r="E1" s="167" t="s">
        <v>525</v>
      </c>
      <c r="F1" s="167"/>
      <c r="G1" s="167"/>
      <c r="H1" s="167"/>
      <c r="I1" s="167"/>
    </row>
    <row r="2" spans="2:9" s="5" customFormat="1" ht="65.25" customHeight="1">
      <c r="B2" s="168"/>
      <c r="C2" s="168"/>
      <c r="D2" s="168"/>
      <c r="E2" s="168" t="s">
        <v>526</v>
      </c>
      <c r="F2" s="168"/>
      <c r="G2" s="168"/>
      <c r="H2" s="168"/>
      <c r="I2" s="168"/>
    </row>
    <row r="3" spans="2:9" s="5" customFormat="1" ht="15" customHeight="1">
      <c r="B3" s="103"/>
      <c r="C3" s="103"/>
      <c r="D3" s="103"/>
      <c r="E3" s="168" t="str">
        <f>'приложение 6'!C6</f>
        <v>от "28" апреля 2022 года №19</v>
      </c>
      <c r="F3" s="168"/>
      <c r="G3" s="168"/>
      <c r="H3" s="168"/>
      <c r="I3" s="168"/>
    </row>
    <row r="4" spans="1:9" ht="78" customHeight="1">
      <c r="A4" s="169" t="s">
        <v>576</v>
      </c>
      <c r="B4" s="169"/>
      <c r="C4" s="169"/>
      <c r="D4" s="169"/>
      <c r="E4" s="169"/>
      <c r="F4" s="169"/>
      <c r="G4" s="169"/>
      <c r="H4" s="169"/>
      <c r="I4" s="169"/>
    </row>
    <row r="5" spans="1:11" ht="15.75">
      <c r="A5" s="104" t="s">
        <v>527</v>
      </c>
      <c r="B5" s="104"/>
      <c r="C5" s="104"/>
      <c r="D5" s="104"/>
      <c r="E5" s="104"/>
      <c r="F5" s="104"/>
      <c r="G5" s="104"/>
      <c r="H5" s="104"/>
      <c r="I5" s="105">
        <f>I7+I10+I12+I14+I16+I18+I20</f>
        <v>1039480.3</v>
      </c>
      <c r="J5" s="108">
        <f>'приложение 4'!G14</f>
        <v>1039480.2999999999</v>
      </c>
      <c r="K5" s="106"/>
    </row>
    <row r="6" spans="1:11" ht="15.75">
      <c r="A6" s="104"/>
      <c r="B6" s="104"/>
      <c r="C6" s="104"/>
      <c r="D6" s="104"/>
      <c r="E6" s="104"/>
      <c r="F6" s="104"/>
      <c r="G6" s="104"/>
      <c r="H6" s="104"/>
      <c r="I6" s="105"/>
      <c r="K6" s="107"/>
    </row>
    <row r="7" spans="1:11" ht="21" customHeight="1">
      <c r="A7" s="166" t="s">
        <v>528</v>
      </c>
      <c r="B7" s="166"/>
      <c r="C7" s="166"/>
      <c r="D7" s="166"/>
      <c r="E7" s="166"/>
      <c r="F7" s="166"/>
      <c r="G7" s="166"/>
      <c r="H7" s="104"/>
      <c r="I7" s="105">
        <f>'приложение 3'!F15</f>
        <v>28873</v>
      </c>
      <c r="K7" s="107"/>
    </row>
    <row r="8" spans="1:11" ht="15.75">
      <c r="A8" s="104" t="s">
        <v>529</v>
      </c>
      <c r="B8" s="104"/>
      <c r="C8" s="104"/>
      <c r="D8" s="104"/>
      <c r="E8" s="104"/>
      <c r="F8" s="104"/>
      <c r="G8" s="104"/>
      <c r="H8" s="104"/>
      <c r="I8" s="105">
        <f>828.8+247.99264+2304.39724</f>
        <v>3381.18988</v>
      </c>
      <c r="K8" s="107"/>
    </row>
    <row r="9" spans="1:11" ht="15.75">
      <c r="A9" s="104"/>
      <c r="B9" s="104"/>
      <c r="C9" s="104"/>
      <c r="D9" s="104"/>
      <c r="E9" s="104"/>
      <c r="F9" s="104"/>
      <c r="G9" s="104"/>
      <c r="H9" s="104"/>
      <c r="I9" s="105"/>
      <c r="K9" s="107"/>
    </row>
    <row r="10" spans="1:11" ht="15.75">
      <c r="A10" s="104" t="s">
        <v>530</v>
      </c>
      <c r="B10" s="104"/>
      <c r="C10" s="104"/>
      <c r="D10" s="104"/>
      <c r="E10" s="104"/>
      <c r="F10" s="104"/>
      <c r="G10" s="104"/>
      <c r="H10" s="104"/>
      <c r="I10" s="105">
        <f>'приложение 3'!F52</f>
        <v>530.3</v>
      </c>
      <c r="K10" s="107"/>
    </row>
    <row r="11" spans="1:11" ht="15.75">
      <c r="A11" s="104"/>
      <c r="B11" s="104"/>
      <c r="C11" s="104"/>
      <c r="D11" s="104"/>
      <c r="E11" s="104"/>
      <c r="F11" s="104"/>
      <c r="G11" s="104"/>
      <c r="H11" s="104"/>
      <c r="I11" s="105"/>
      <c r="K11" s="107"/>
    </row>
    <row r="12" spans="1:11" ht="15.75">
      <c r="A12" s="104" t="s">
        <v>531</v>
      </c>
      <c r="B12" s="104"/>
      <c r="C12" s="104"/>
      <c r="D12" s="104"/>
      <c r="E12" s="104"/>
      <c r="F12" s="104"/>
      <c r="G12" s="104"/>
      <c r="H12" s="104"/>
      <c r="I12" s="105">
        <f>'приложение 3'!F70</f>
        <v>60375.899999999994</v>
      </c>
      <c r="K12" s="107"/>
    </row>
    <row r="13" spans="1:11" ht="15.75">
      <c r="A13" s="104"/>
      <c r="B13" s="104"/>
      <c r="C13" s="104"/>
      <c r="D13" s="104"/>
      <c r="E13" s="104"/>
      <c r="F13" s="104"/>
      <c r="G13" s="104"/>
      <c r="H13" s="104"/>
      <c r="I13" s="105"/>
      <c r="K13" s="107"/>
    </row>
    <row r="14" spans="1:11" ht="15.75">
      <c r="A14" s="104" t="s">
        <v>532</v>
      </c>
      <c r="B14" s="104"/>
      <c r="C14" s="104"/>
      <c r="D14" s="104"/>
      <c r="E14" s="104"/>
      <c r="F14" s="104"/>
      <c r="G14" s="104"/>
      <c r="H14" s="104"/>
      <c r="I14" s="105">
        <f>'приложение 3'!F103</f>
        <v>943571.9000000001</v>
      </c>
      <c r="K14" s="107"/>
    </row>
    <row r="15" spans="1:11" ht="15.75">
      <c r="A15" s="104"/>
      <c r="B15" s="104"/>
      <c r="C15" s="104"/>
      <c r="D15" s="104"/>
      <c r="E15" s="104"/>
      <c r="F15" s="104"/>
      <c r="G15" s="104"/>
      <c r="H15" s="104"/>
      <c r="I15" s="105"/>
      <c r="K15" s="107"/>
    </row>
    <row r="16" spans="1:11" ht="15.75">
      <c r="A16" s="104" t="s">
        <v>533</v>
      </c>
      <c r="B16" s="104"/>
      <c r="C16" s="104"/>
      <c r="D16" s="104"/>
      <c r="E16" s="104"/>
      <c r="F16" s="104"/>
      <c r="G16" s="104"/>
      <c r="H16" s="104"/>
      <c r="I16" s="105">
        <f>'приложение 3'!F179</f>
        <v>5468.099999999999</v>
      </c>
      <c r="K16" s="107"/>
    </row>
    <row r="17" spans="1:11" ht="15.75">
      <c r="A17" s="104"/>
      <c r="B17" s="104"/>
      <c r="C17" s="104"/>
      <c r="D17" s="104"/>
      <c r="E17" s="104"/>
      <c r="F17" s="104"/>
      <c r="G17" s="104"/>
      <c r="H17" s="104"/>
      <c r="I17" s="105"/>
      <c r="K17" s="107"/>
    </row>
    <row r="18" spans="1:11" ht="15.75">
      <c r="A18" s="104" t="s">
        <v>534</v>
      </c>
      <c r="B18" s="104"/>
      <c r="C18" s="104"/>
      <c r="D18" s="104"/>
      <c r="E18" s="104"/>
      <c r="F18" s="104"/>
      <c r="G18" s="104"/>
      <c r="H18" s="104"/>
      <c r="I18" s="105">
        <f>'приложение 3'!F191</f>
        <v>661.1</v>
      </c>
      <c r="K18" s="107"/>
    </row>
    <row r="19" spans="9:11" ht="12.75">
      <c r="I19" s="105"/>
      <c r="K19" s="107"/>
    </row>
    <row r="20" spans="1:11" ht="15.75">
      <c r="A20" s="104" t="s">
        <v>535</v>
      </c>
      <c r="B20" s="104"/>
      <c r="C20" s="104"/>
      <c r="D20" s="104"/>
      <c r="E20" s="104"/>
      <c r="F20" s="104"/>
      <c r="G20" s="104"/>
      <c r="H20" s="104"/>
      <c r="I20" s="105">
        <f>'приложение 3'!F207</f>
        <v>0</v>
      </c>
      <c r="K20" s="107"/>
    </row>
  </sheetData>
  <sheetProtection/>
  <mergeCells count="7">
    <mergeCell ref="A7:G7"/>
    <mergeCell ref="B1:D1"/>
    <mergeCell ref="E1:I1"/>
    <mergeCell ref="B2:D2"/>
    <mergeCell ref="E2:I2"/>
    <mergeCell ref="E3:I3"/>
    <mergeCell ref="A4:I4"/>
  </mergeCells>
  <printOptions/>
  <pageMargins left="1.21" right="0.63" top="0.66" bottom="1" header="0.5" footer="0.5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5.625" style="0" customWidth="1"/>
    <col min="2" max="2" width="30.125" style="0" customWidth="1"/>
    <col min="3" max="3" width="36.625" style="0" customWidth="1"/>
    <col min="4" max="4" width="17.00390625" style="0" hidden="1" customWidth="1"/>
    <col min="5" max="5" width="19.75390625" style="0" hidden="1" customWidth="1"/>
    <col min="8" max="8" width="16.375" style="0" bestFit="1" customWidth="1"/>
  </cols>
  <sheetData>
    <row r="1" spans="1:5" ht="15">
      <c r="A1" s="42"/>
      <c r="B1" s="42"/>
      <c r="C1" s="42" t="s">
        <v>9</v>
      </c>
      <c r="D1" s="42" t="s">
        <v>9</v>
      </c>
      <c r="E1" s="42"/>
    </row>
    <row r="2" spans="1:5" ht="15">
      <c r="A2" s="42"/>
      <c r="B2" s="42"/>
      <c r="C2" s="42" t="s">
        <v>34</v>
      </c>
      <c r="D2" s="42" t="s">
        <v>34</v>
      </c>
      <c r="E2" s="42"/>
    </row>
    <row r="3" spans="1:5" ht="15">
      <c r="A3" s="42"/>
      <c r="B3" s="42"/>
      <c r="C3" s="42" t="s">
        <v>35</v>
      </c>
      <c r="D3" s="42" t="s">
        <v>35</v>
      </c>
      <c r="E3" s="42"/>
    </row>
    <row r="4" spans="1:5" ht="15">
      <c r="A4" s="42"/>
      <c r="B4" s="42"/>
      <c r="C4" s="42" t="s">
        <v>36</v>
      </c>
      <c r="D4" s="42" t="s">
        <v>36</v>
      </c>
      <c r="E4" s="42"/>
    </row>
    <row r="5" spans="1:5" ht="15">
      <c r="A5" s="42"/>
      <c r="B5" s="42"/>
      <c r="C5" s="42" t="s">
        <v>37</v>
      </c>
      <c r="D5" s="42" t="s">
        <v>37</v>
      </c>
      <c r="E5" s="42"/>
    </row>
    <row r="6" spans="1:5" ht="15">
      <c r="A6" s="42"/>
      <c r="B6" s="42"/>
      <c r="C6" s="42" t="s">
        <v>520</v>
      </c>
      <c r="D6" s="42" t="s">
        <v>520</v>
      </c>
      <c r="E6" s="42"/>
    </row>
    <row r="7" ht="12.75">
      <c r="A7" s="1"/>
    </row>
    <row r="8" ht="12.75">
      <c r="A8" s="1"/>
    </row>
    <row r="9" spans="1:5" ht="53.25" customHeight="1">
      <c r="A9" s="159" t="s">
        <v>458</v>
      </c>
      <c r="B9" s="159"/>
      <c r="C9" s="159"/>
      <c r="D9" s="109"/>
      <c r="E9" s="109"/>
    </row>
    <row r="10" spans="1:5" ht="22.5" customHeight="1">
      <c r="A10" s="159" t="s">
        <v>519</v>
      </c>
      <c r="B10" s="159"/>
      <c r="C10" s="159"/>
      <c r="D10" s="109"/>
      <c r="E10" s="109"/>
    </row>
    <row r="11" spans="1:5" ht="18.75">
      <c r="A11" s="69"/>
      <c r="B11" s="70"/>
      <c r="C11" s="70" t="s">
        <v>331</v>
      </c>
      <c r="D11" s="70" t="s">
        <v>331</v>
      </c>
      <c r="E11" s="70" t="s">
        <v>331</v>
      </c>
    </row>
    <row r="12" spans="1:5" ht="35.25" customHeight="1">
      <c r="A12" s="67" t="s">
        <v>20</v>
      </c>
      <c r="B12" s="67" t="s">
        <v>338</v>
      </c>
      <c r="C12" s="67" t="s">
        <v>485</v>
      </c>
      <c r="D12" s="67" t="s">
        <v>402</v>
      </c>
      <c r="E12" s="67" t="s">
        <v>483</v>
      </c>
    </row>
    <row r="13" spans="1:8" ht="56.25">
      <c r="A13" s="78" t="s">
        <v>339</v>
      </c>
      <c r="B13" s="67" t="s">
        <v>340</v>
      </c>
      <c r="C13" s="99" t="e">
        <f>C21+C14</f>
        <v>#REF!</v>
      </c>
      <c r="D13" s="79" t="e">
        <f>D21+D14</f>
        <v>#REF!</v>
      </c>
      <c r="E13" s="79">
        <f>E21+E14</f>
        <v>-3809</v>
      </c>
      <c r="H13" s="93"/>
    </row>
    <row r="14" spans="1:5" ht="56.25">
      <c r="A14" s="78" t="s">
        <v>90</v>
      </c>
      <c r="B14" s="67" t="s">
        <v>341</v>
      </c>
      <c r="C14" s="79">
        <f>C15+C18</f>
        <v>0</v>
      </c>
      <c r="D14" s="79">
        <f>D15+D18</f>
        <v>-10000</v>
      </c>
      <c r="E14" s="79">
        <f>E15+E18</f>
        <v>0</v>
      </c>
    </row>
    <row r="15" spans="1:5" ht="69.75" customHeight="1">
      <c r="A15" s="80" t="s">
        <v>342</v>
      </c>
      <c r="B15" s="81" t="s">
        <v>343</v>
      </c>
      <c r="C15" s="77">
        <f>C16</f>
        <v>0</v>
      </c>
      <c r="D15" s="77">
        <f>D16</f>
        <v>0</v>
      </c>
      <c r="E15" s="77">
        <f>E16</f>
        <v>0</v>
      </c>
    </row>
    <row r="16" spans="1:5" ht="75">
      <c r="A16" s="80" t="s">
        <v>364</v>
      </c>
      <c r="B16" s="81" t="s">
        <v>363</v>
      </c>
      <c r="C16" s="77">
        <v>0</v>
      </c>
      <c r="D16" s="77">
        <v>0</v>
      </c>
      <c r="E16" s="77">
        <v>0</v>
      </c>
    </row>
    <row r="17" spans="1:5" ht="61.5" customHeight="1">
      <c r="A17" s="80" t="s">
        <v>362</v>
      </c>
      <c r="B17" s="81"/>
      <c r="C17" s="77">
        <v>0</v>
      </c>
      <c r="D17" s="77">
        <v>0</v>
      </c>
      <c r="E17" s="77">
        <v>0</v>
      </c>
    </row>
    <row r="18" spans="1:5" ht="75">
      <c r="A18" s="80" t="s">
        <v>344</v>
      </c>
      <c r="B18" s="81" t="s">
        <v>345</v>
      </c>
      <c r="C18" s="77">
        <f>C19</f>
        <v>0</v>
      </c>
      <c r="D18" s="77">
        <f>D19</f>
        <v>-10000</v>
      </c>
      <c r="E18" s="77">
        <f>E19</f>
        <v>0</v>
      </c>
    </row>
    <row r="19" spans="1:5" ht="75">
      <c r="A19" s="80" t="s">
        <v>359</v>
      </c>
      <c r="B19" s="81" t="s">
        <v>358</v>
      </c>
      <c r="C19" s="77">
        <v>0</v>
      </c>
      <c r="D19" s="77">
        <v>-10000</v>
      </c>
      <c r="E19" s="77">
        <v>0</v>
      </c>
    </row>
    <row r="20" spans="1:5" ht="56.25">
      <c r="A20" s="80" t="s">
        <v>362</v>
      </c>
      <c r="B20" s="81"/>
      <c r="C20" s="77">
        <v>0</v>
      </c>
      <c r="D20" s="77">
        <v>0</v>
      </c>
      <c r="E20" s="77">
        <v>0</v>
      </c>
    </row>
    <row r="21" spans="1:5" ht="37.5">
      <c r="A21" s="78" t="s">
        <v>346</v>
      </c>
      <c r="B21" s="67" t="s">
        <v>347</v>
      </c>
      <c r="C21" s="99" t="e">
        <f>C25+C22</f>
        <v>#REF!</v>
      </c>
      <c r="D21" s="79" t="e">
        <f>D25+D22</f>
        <v>#REF!</v>
      </c>
      <c r="E21" s="79">
        <f>E25+E22</f>
        <v>-3809</v>
      </c>
    </row>
    <row r="22" spans="1:6" ht="29.25" customHeight="1">
      <c r="A22" s="80" t="s">
        <v>348</v>
      </c>
      <c r="B22" s="81" t="s">
        <v>349</v>
      </c>
      <c r="C22" s="100" t="e">
        <f aca="true" t="shared" si="0" ref="C22:E23">C23</f>
        <v>#REF!</v>
      </c>
      <c r="D22" s="77" t="e">
        <f t="shared" si="0"/>
        <v>#REF!</v>
      </c>
      <c r="E22" s="77">
        <f t="shared" si="0"/>
        <v>-76179.5</v>
      </c>
      <c r="F22" s="82"/>
    </row>
    <row r="23" spans="1:9" ht="47.25" customHeight="1">
      <c r="A23" s="80" t="s">
        <v>350</v>
      </c>
      <c r="B23" s="81" t="s">
        <v>351</v>
      </c>
      <c r="C23" s="100" t="e">
        <f t="shared" si="0"/>
        <v>#REF!</v>
      </c>
      <c r="D23" s="77" t="e">
        <f t="shared" si="0"/>
        <v>#REF!</v>
      </c>
      <c r="E23" s="77">
        <f t="shared" si="0"/>
        <v>-76179.5</v>
      </c>
      <c r="F23" s="82"/>
      <c r="I23" t="s">
        <v>486</v>
      </c>
    </row>
    <row r="24" spans="1:5" ht="37.5">
      <c r="A24" s="80" t="s">
        <v>361</v>
      </c>
      <c r="B24" s="81" t="s">
        <v>357</v>
      </c>
      <c r="C24" s="101" t="e">
        <f>(-#REF!)+(-C16)</f>
        <v>#REF!</v>
      </c>
      <c r="D24" s="95" t="e">
        <f>(-#REF!)+(-D16)</f>
        <v>#REF!</v>
      </c>
      <c r="E24" s="77">
        <v>-76179.5</v>
      </c>
    </row>
    <row r="25" spans="1:5" ht="33" customHeight="1">
      <c r="A25" s="80" t="s">
        <v>352</v>
      </c>
      <c r="B25" s="81" t="s">
        <v>353</v>
      </c>
      <c r="C25" s="100" t="e">
        <f aca="true" t="shared" si="1" ref="C25:E26">C26</f>
        <v>#REF!</v>
      </c>
      <c r="D25" s="77" t="e">
        <f t="shared" si="1"/>
        <v>#REF!</v>
      </c>
      <c r="E25" s="77">
        <f t="shared" si="1"/>
        <v>72370.5</v>
      </c>
    </row>
    <row r="26" spans="1:5" ht="39.75" customHeight="1">
      <c r="A26" s="80" t="s">
        <v>354</v>
      </c>
      <c r="B26" s="81" t="s">
        <v>355</v>
      </c>
      <c r="C26" s="100" t="e">
        <f t="shared" si="1"/>
        <v>#REF!</v>
      </c>
      <c r="D26" s="77" t="e">
        <f t="shared" si="1"/>
        <v>#REF!</v>
      </c>
      <c r="E26" s="77">
        <f t="shared" si="1"/>
        <v>72370.5</v>
      </c>
    </row>
    <row r="27" spans="1:5" ht="48" customHeight="1">
      <c r="A27" s="80" t="s">
        <v>360</v>
      </c>
      <c r="B27" s="81" t="s">
        <v>356</v>
      </c>
      <c r="C27" s="101" t="e">
        <f>#REF!-C19</f>
        <v>#REF!</v>
      </c>
      <c r="D27" s="95" t="e">
        <f>#REF!-D19</f>
        <v>#REF!</v>
      </c>
      <c r="E27" s="77">
        <v>72370.5</v>
      </c>
    </row>
    <row r="41" ht="56.25" customHeight="1"/>
  </sheetData>
  <sheetProtection/>
  <mergeCells count="2">
    <mergeCell ref="A9:C9"/>
    <mergeCell ref="A10:C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30" zoomScaleSheetLayoutView="130" zoomScalePageLayoutView="0" workbookViewId="0" topLeftCell="A4">
      <selection activeCell="G11" sqref="G11"/>
    </sheetView>
  </sheetViews>
  <sheetFormatPr defaultColWidth="9.00390625" defaultRowHeight="12.75"/>
  <cols>
    <col min="1" max="1" width="4.875" style="0" customWidth="1"/>
    <col min="2" max="2" width="55.75390625" style="0" customWidth="1"/>
    <col min="3" max="3" width="17.375" style="0" customWidth="1"/>
    <col min="4" max="4" width="18.125" style="0" customWidth="1"/>
    <col min="5" max="5" width="17.375" style="0" customWidth="1"/>
  </cols>
  <sheetData>
    <row r="1" spans="3:5" ht="15">
      <c r="C1" s="165" t="s">
        <v>2</v>
      </c>
      <c r="D1" s="165"/>
      <c r="E1" s="60"/>
    </row>
    <row r="2" spans="3:5" ht="15">
      <c r="C2" s="165" t="s">
        <v>34</v>
      </c>
      <c r="D2" s="165"/>
      <c r="E2" s="60"/>
    </row>
    <row r="3" spans="3:4" ht="15">
      <c r="C3" s="165" t="s">
        <v>35</v>
      </c>
      <c r="D3" s="165"/>
    </row>
    <row r="4" spans="1:4" ht="15.75">
      <c r="A4" s="8"/>
      <c r="B4" s="8"/>
      <c r="C4" s="165" t="s">
        <v>36</v>
      </c>
      <c r="D4" s="165"/>
    </row>
    <row r="5" spans="1:4" ht="15.75">
      <c r="A5" s="8"/>
      <c r="B5" s="8"/>
      <c r="C5" s="165" t="s">
        <v>37</v>
      </c>
      <c r="D5" s="165"/>
    </row>
    <row r="6" spans="1:4" ht="15.75">
      <c r="A6" s="8"/>
      <c r="B6" s="8"/>
      <c r="C6" s="165" t="str">
        <f>'приложение 6'!C6</f>
        <v>от "28" апреля 2022 года №19</v>
      </c>
      <c r="D6" s="165"/>
    </row>
    <row r="7" spans="1:5" ht="54" customHeight="1">
      <c r="A7" s="170" t="s">
        <v>484</v>
      </c>
      <c r="B7" s="170"/>
      <c r="C7" s="170"/>
      <c r="D7" s="170"/>
      <c r="E7" s="170"/>
    </row>
    <row r="8" spans="1:5" ht="15.75">
      <c r="A8" s="170" t="e">
        <f>#REF!</f>
        <v>#REF!</v>
      </c>
      <c r="B8" s="170"/>
      <c r="C8" s="170"/>
      <c r="D8" s="170"/>
      <c r="E8" s="170"/>
    </row>
    <row r="9" spans="1:5" ht="15.75">
      <c r="A9" s="8"/>
      <c r="B9" s="8"/>
      <c r="C9" s="8"/>
      <c r="E9" s="5" t="s">
        <v>70</v>
      </c>
    </row>
    <row r="10" spans="1:5" ht="15.75">
      <c r="A10" s="24" t="s">
        <v>88</v>
      </c>
      <c r="B10" s="24" t="s">
        <v>95</v>
      </c>
      <c r="C10" s="24" t="s">
        <v>337</v>
      </c>
      <c r="D10" s="24" t="s">
        <v>402</v>
      </c>
      <c r="E10" s="24" t="s">
        <v>483</v>
      </c>
    </row>
    <row r="11" spans="1: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5" ht="31.5">
      <c r="A12" s="29">
        <v>1</v>
      </c>
      <c r="B12" s="21" t="s">
        <v>90</v>
      </c>
      <c r="C12" s="87">
        <f>C14-(-C13)</f>
        <v>0</v>
      </c>
      <c r="D12" s="87">
        <f>D14-D13</f>
        <v>-10000</v>
      </c>
      <c r="E12" s="87">
        <v>0</v>
      </c>
    </row>
    <row r="13" spans="1:5" ht="15.75">
      <c r="A13" s="29"/>
      <c r="B13" s="21" t="s">
        <v>91</v>
      </c>
      <c r="C13" s="87">
        <v>0</v>
      </c>
      <c r="D13" s="87">
        <v>0</v>
      </c>
      <c r="E13" s="87">
        <v>0</v>
      </c>
    </row>
    <row r="14" spans="1:5" ht="15.75">
      <c r="A14" s="29"/>
      <c r="B14" s="21" t="s">
        <v>92</v>
      </c>
      <c r="C14" s="87">
        <v>0</v>
      </c>
      <c r="D14" s="87">
        <v>-10000</v>
      </c>
      <c r="E14" s="87">
        <v>0</v>
      </c>
    </row>
    <row r="15" spans="1:5" ht="15.75">
      <c r="A15" s="29"/>
      <c r="B15" s="21" t="s">
        <v>93</v>
      </c>
      <c r="C15" s="87">
        <v>0</v>
      </c>
      <c r="D15" s="87">
        <v>0</v>
      </c>
      <c r="E15" s="87">
        <v>0</v>
      </c>
    </row>
    <row r="16" spans="1:5" ht="31.5">
      <c r="A16" s="29">
        <v>2</v>
      </c>
      <c r="B16" s="21" t="s">
        <v>94</v>
      </c>
      <c r="C16" s="87">
        <v>0</v>
      </c>
      <c r="D16" s="87">
        <v>0</v>
      </c>
      <c r="E16" s="87">
        <v>0</v>
      </c>
    </row>
    <row r="17" spans="1:5" ht="15.75">
      <c r="A17" s="29"/>
      <c r="B17" s="21" t="s">
        <v>91</v>
      </c>
      <c r="C17" s="87">
        <v>0</v>
      </c>
      <c r="D17" s="87">
        <v>0</v>
      </c>
      <c r="E17" s="87">
        <v>0</v>
      </c>
    </row>
    <row r="18" spans="1:5" ht="15.75">
      <c r="A18" s="29"/>
      <c r="B18" s="21" t="s">
        <v>89</v>
      </c>
      <c r="C18" s="87">
        <v>0</v>
      </c>
      <c r="D18" s="87">
        <v>0</v>
      </c>
      <c r="E18" s="87">
        <v>0</v>
      </c>
    </row>
    <row r="19" spans="1:5" ht="47.25">
      <c r="A19" s="29">
        <v>3</v>
      </c>
      <c r="B19" s="21" t="s">
        <v>96</v>
      </c>
      <c r="C19" s="87">
        <f>C21-(-C20)</f>
        <v>0</v>
      </c>
      <c r="D19" s="87">
        <f>D21-D20</f>
        <v>-10000</v>
      </c>
      <c r="E19" s="87">
        <v>0</v>
      </c>
    </row>
    <row r="20" spans="1:5" ht="15.75">
      <c r="A20" s="29"/>
      <c r="B20" s="21" t="s">
        <v>91</v>
      </c>
      <c r="C20" s="87">
        <v>0</v>
      </c>
      <c r="D20" s="87">
        <v>0</v>
      </c>
      <c r="E20" s="87">
        <v>0</v>
      </c>
    </row>
    <row r="21" spans="1:5" ht="15.75">
      <c r="A21" s="29"/>
      <c r="B21" s="21" t="s">
        <v>89</v>
      </c>
      <c r="C21" s="87">
        <v>0</v>
      </c>
      <c r="D21" s="87">
        <v>-10000</v>
      </c>
      <c r="E21" s="87">
        <v>0</v>
      </c>
    </row>
  </sheetData>
  <sheetProtection/>
  <mergeCells count="8">
    <mergeCell ref="A8:E8"/>
    <mergeCell ref="A7:E7"/>
    <mergeCell ref="C1:D1"/>
    <mergeCell ref="C2:D2"/>
    <mergeCell ref="C3:D3"/>
    <mergeCell ref="C4:D4"/>
    <mergeCell ref="C5:D5"/>
    <mergeCell ref="C6:D6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I9:K16"/>
  <sheetViews>
    <sheetView zoomScalePageLayoutView="0" workbookViewId="0" topLeftCell="A1">
      <selection activeCell="K14" sqref="K14:K16"/>
    </sheetView>
  </sheetViews>
  <sheetFormatPr defaultColWidth="9.00390625" defaultRowHeight="12.75"/>
  <cols>
    <col min="9" max="9" width="20.375" style="0" bestFit="1" customWidth="1"/>
    <col min="11" max="11" width="15.625" style="0" bestFit="1" customWidth="1"/>
  </cols>
  <sheetData>
    <row r="9" ht="12.75">
      <c r="K9" s="97">
        <v>45937170.5</v>
      </c>
    </row>
    <row r="11" ht="12.75">
      <c r="K11" s="98">
        <f>I14/K9</f>
        <v>0.2959949503202423</v>
      </c>
    </row>
    <row r="13" ht="12.75">
      <c r="I13" s="97">
        <v>66294600</v>
      </c>
    </row>
    <row r="14" spans="9:11" ht="18.75">
      <c r="I14" s="96">
        <v>13597170.5</v>
      </c>
      <c r="K14">
        <v>11823.308</v>
      </c>
    </row>
    <row r="15" ht="12.75">
      <c r="K15">
        <v>1113.8625</v>
      </c>
    </row>
    <row r="16" spans="9:11" ht="12.75">
      <c r="I16" s="97">
        <v>79891770.5</v>
      </c>
      <c r="K16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15" zoomScaleSheetLayoutView="115" zoomScalePageLayoutView="0" workbookViewId="0" topLeftCell="A19">
      <selection activeCell="A15" sqref="A15"/>
    </sheetView>
  </sheetViews>
  <sheetFormatPr defaultColWidth="9.00390625" defaultRowHeight="12.75"/>
  <cols>
    <col min="1" max="1" width="12.875" style="0" customWidth="1"/>
    <col min="2" max="2" width="24.00390625" style="0" customWidth="1"/>
    <col min="3" max="3" width="55.625" style="0" customWidth="1"/>
  </cols>
  <sheetData>
    <row r="1" spans="1:4" ht="15">
      <c r="A1" s="2"/>
      <c r="B1" s="1"/>
      <c r="C1" s="42" t="s">
        <v>11</v>
      </c>
      <c r="D1" s="1"/>
    </row>
    <row r="2" spans="1:4" ht="15">
      <c r="A2" s="1"/>
      <c r="B2" s="1"/>
      <c r="C2" s="42" t="s">
        <v>34</v>
      </c>
      <c r="D2" s="1"/>
    </row>
    <row r="3" spans="1:4" ht="15">
      <c r="A3" s="1"/>
      <c r="B3" s="1"/>
      <c r="C3" s="42" t="s">
        <v>35</v>
      </c>
      <c r="D3" s="1"/>
    </row>
    <row r="4" spans="1:4" ht="15">
      <c r="A4" s="1"/>
      <c r="B4" s="1"/>
      <c r="C4" s="42" t="s">
        <v>36</v>
      </c>
      <c r="D4" s="1"/>
    </row>
    <row r="5" spans="1:4" ht="15">
      <c r="A5" s="1"/>
      <c r="B5" s="1"/>
      <c r="C5" s="42" t="s">
        <v>37</v>
      </c>
      <c r="D5" s="1"/>
    </row>
    <row r="6" spans="1:4" ht="15">
      <c r="A6" s="1"/>
      <c r="B6" s="1"/>
      <c r="C6" s="42" t="e">
        <f>#REF!</f>
        <v>#REF!</v>
      </c>
      <c r="D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57" customHeight="1">
      <c r="A9" s="155" t="s">
        <v>71</v>
      </c>
      <c r="B9" s="155"/>
      <c r="C9" s="155"/>
    </row>
    <row r="10" spans="1:3" ht="15">
      <c r="A10" s="1"/>
      <c r="B10" s="1"/>
      <c r="C10" s="3"/>
    </row>
    <row r="11" spans="1:3" ht="35.25" customHeight="1">
      <c r="A11" s="156" t="s">
        <v>72</v>
      </c>
      <c r="B11" s="156"/>
      <c r="C11" s="156" t="s">
        <v>74</v>
      </c>
    </row>
    <row r="12" spans="1:3" ht="78.75">
      <c r="A12" s="10" t="s">
        <v>73</v>
      </c>
      <c r="B12" s="10" t="s">
        <v>80</v>
      </c>
      <c r="C12" s="156"/>
    </row>
    <row r="13" spans="1:3" ht="15.75">
      <c r="A13" s="35">
        <v>1</v>
      </c>
      <c r="B13" s="35">
        <v>2</v>
      </c>
      <c r="C13" s="35">
        <v>3</v>
      </c>
    </row>
    <row r="14" spans="1:3" ht="15.75">
      <c r="A14" s="34">
        <v>100</v>
      </c>
      <c r="B14" s="34"/>
      <c r="C14" s="36" t="s">
        <v>87</v>
      </c>
    </row>
    <row r="15" spans="1:3" ht="102.75" customHeight="1">
      <c r="A15" s="34">
        <v>100</v>
      </c>
      <c r="B15" s="34" t="s">
        <v>100</v>
      </c>
      <c r="C15" s="32" t="s">
        <v>278</v>
      </c>
    </row>
    <row r="16" spans="1:3" ht="117" customHeight="1">
      <c r="A16" s="34">
        <v>100</v>
      </c>
      <c r="B16" s="34" t="s">
        <v>101</v>
      </c>
      <c r="C16" s="32" t="s">
        <v>279</v>
      </c>
    </row>
    <row r="17" spans="1:3" ht="104.25" customHeight="1">
      <c r="A17" s="34">
        <v>100</v>
      </c>
      <c r="B17" s="34" t="s">
        <v>102</v>
      </c>
      <c r="C17" s="32" t="s">
        <v>280</v>
      </c>
    </row>
    <row r="18" spans="1:3" ht="114" customHeight="1">
      <c r="A18" s="34">
        <v>100</v>
      </c>
      <c r="B18" s="34" t="s">
        <v>103</v>
      </c>
      <c r="C18" s="32" t="s">
        <v>281</v>
      </c>
    </row>
    <row r="19" spans="1:3" ht="15.75">
      <c r="A19" s="34">
        <v>182</v>
      </c>
      <c r="B19" s="35"/>
      <c r="C19" s="36" t="s">
        <v>83</v>
      </c>
    </row>
    <row r="20" spans="1:3" ht="22.5" customHeight="1">
      <c r="A20" s="31">
        <v>182</v>
      </c>
      <c r="B20" s="31" t="s">
        <v>75</v>
      </c>
      <c r="C20" s="32" t="s">
        <v>77</v>
      </c>
    </row>
    <row r="21" spans="1:3" ht="15.75">
      <c r="A21" s="31">
        <v>182</v>
      </c>
      <c r="B21" s="29" t="s">
        <v>97</v>
      </c>
      <c r="C21" s="21" t="s">
        <v>85</v>
      </c>
    </row>
    <row r="22" spans="1:3" ht="22.5" customHeight="1">
      <c r="A22" s="29">
        <v>182</v>
      </c>
      <c r="B22" s="29" t="s">
        <v>104</v>
      </c>
      <c r="C22" s="21" t="s">
        <v>78</v>
      </c>
    </row>
    <row r="23" spans="1:3" ht="21" customHeight="1">
      <c r="A23" s="31">
        <v>182</v>
      </c>
      <c r="B23" s="29" t="s">
        <v>105</v>
      </c>
      <c r="C23" s="21" t="s">
        <v>79</v>
      </c>
    </row>
    <row r="24" spans="1:3" ht="33" customHeight="1">
      <c r="A24" s="29">
        <v>182</v>
      </c>
      <c r="B24" s="29" t="s">
        <v>76</v>
      </c>
      <c r="C24" s="21" t="s">
        <v>282</v>
      </c>
    </row>
    <row r="25" spans="1:3" ht="46.5" customHeight="1">
      <c r="A25" s="157" t="s">
        <v>259</v>
      </c>
      <c r="B25" s="157"/>
      <c r="C25" s="157"/>
    </row>
  </sheetData>
  <sheetProtection/>
  <mergeCells count="4">
    <mergeCell ref="A9:C9"/>
    <mergeCell ref="A11:B11"/>
    <mergeCell ref="C11:C12"/>
    <mergeCell ref="A25:C25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130" zoomScaleSheetLayoutView="130" zoomScalePageLayoutView="0" workbookViewId="0" topLeftCell="A15">
      <selection activeCell="B17" sqref="B17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42.75390625" style="0" customWidth="1"/>
  </cols>
  <sheetData>
    <row r="1" spans="1:3" ht="12.75">
      <c r="A1" s="2"/>
      <c r="B1" s="1"/>
      <c r="C1" s="37" t="s">
        <v>12</v>
      </c>
    </row>
    <row r="2" spans="1:3" ht="12.75">
      <c r="A2" s="1"/>
      <c r="B2" s="1"/>
      <c r="C2" s="37" t="s">
        <v>34</v>
      </c>
    </row>
    <row r="3" spans="1:3" ht="12.75">
      <c r="A3" s="1"/>
      <c r="B3" s="1"/>
      <c r="C3" s="37" t="s">
        <v>35</v>
      </c>
    </row>
    <row r="4" spans="1:3" ht="12.75">
      <c r="A4" s="1"/>
      <c r="B4" s="1"/>
      <c r="C4" s="37" t="s">
        <v>36</v>
      </c>
    </row>
    <row r="5" spans="1:3" ht="12.75">
      <c r="A5" s="1"/>
      <c r="B5" s="1"/>
      <c r="C5" s="37" t="s">
        <v>37</v>
      </c>
    </row>
    <row r="6" spans="1:3" ht="12.75">
      <c r="A6" s="1"/>
      <c r="B6" s="1"/>
      <c r="C6" s="37" t="e">
        <f>'приложение 3 (1)'!C6</f>
        <v>#REF!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78" customHeight="1">
      <c r="A9" s="159" t="s">
        <v>98</v>
      </c>
      <c r="B9" s="159"/>
      <c r="C9" s="159"/>
    </row>
    <row r="10" spans="1:3" ht="36" customHeight="1">
      <c r="A10" s="156" t="s">
        <v>72</v>
      </c>
      <c r="B10" s="156"/>
      <c r="C10" s="156" t="s">
        <v>74</v>
      </c>
    </row>
    <row r="11" spans="1:3" ht="84" customHeight="1">
      <c r="A11" s="10" t="s">
        <v>73</v>
      </c>
      <c r="B11" s="10" t="s">
        <v>82</v>
      </c>
      <c r="C11" s="156"/>
    </row>
    <row r="12" spans="1:3" ht="15.75">
      <c r="A12" s="35">
        <v>1</v>
      </c>
      <c r="B12" s="35">
        <v>2</v>
      </c>
      <c r="C12" s="35">
        <v>3</v>
      </c>
    </row>
    <row r="13" spans="1:3" ht="37.5" customHeight="1">
      <c r="A13" s="34">
        <v>927</v>
      </c>
      <c r="B13" s="34"/>
      <c r="C13" s="32" t="s">
        <v>99</v>
      </c>
    </row>
    <row r="14" spans="1:3" ht="130.5" customHeight="1">
      <c r="A14" s="31">
        <v>927</v>
      </c>
      <c r="B14" s="31" t="s">
        <v>107</v>
      </c>
      <c r="C14" s="32" t="s">
        <v>106</v>
      </c>
    </row>
    <row r="15" spans="1:3" ht="182.25" customHeight="1">
      <c r="A15" s="31">
        <v>927</v>
      </c>
      <c r="B15" s="31" t="s">
        <v>260</v>
      </c>
      <c r="C15" s="32" t="s">
        <v>261</v>
      </c>
    </row>
    <row r="16" spans="1:3" ht="78.75">
      <c r="A16" s="29">
        <v>927</v>
      </c>
      <c r="B16" s="29" t="s">
        <v>108</v>
      </c>
      <c r="C16" s="21" t="s">
        <v>109</v>
      </c>
    </row>
    <row r="18" spans="1:3" ht="42" customHeight="1">
      <c r="A18" s="158" t="s">
        <v>418</v>
      </c>
      <c r="B18" s="158"/>
      <c r="C18" s="158"/>
    </row>
  </sheetData>
  <sheetProtection/>
  <mergeCells count="4">
    <mergeCell ref="A10:B10"/>
    <mergeCell ref="C10:C11"/>
    <mergeCell ref="A18:C18"/>
    <mergeCell ref="A9:C9"/>
  </mergeCells>
  <printOptions/>
  <pageMargins left="1.22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SheetLayoutView="100" zoomScalePageLayoutView="0" workbookViewId="0" topLeftCell="A22">
      <selection activeCell="C22" sqref="C22"/>
    </sheetView>
  </sheetViews>
  <sheetFormatPr defaultColWidth="9.00390625" defaultRowHeight="12.75"/>
  <cols>
    <col min="1" max="1" width="10.25390625" style="0" customWidth="1"/>
    <col min="2" max="2" width="23.75390625" style="0" customWidth="1"/>
    <col min="3" max="3" width="81.75390625" style="0" customWidth="1"/>
  </cols>
  <sheetData>
    <row r="1" spans="1:3" ht="15">
      <c r="A1" s="2"/>
      <c r="B1" s="1"/>
      <c r="C1" s="42" t="s">
        <v>132</v>
      </c>
    </row>
    <row r="2" spans="1:3" ht="15">
      <c r="A2" s="1"/>
      <c r="B2" s="1"/>
      <c r="C2" s="42" t="s">
        <v>34</v>
      </c>
    </row>
    <row r="3" spans="1:3" ht="15">
      <c r="A3" s="1"/>
      <c r="B3" s="1"/>
      <c r="C3" s="42" t="s">
        <v>35</v>
      </c>
    </row>
    <row r="4" spans="1:3" ht="15">
      <c r="A4" s="1"/>
      <c r="B4" s="1"/>
      <c r="C4" s="42" t="s">
        <v>36</v>
      </c>
    </row>
    <row r="5" spans="1:3" ht="15">
      <c r="A5" s="1"/>
      <c r="B5" s="1"/>
      <c r="C5" s="42" t="s">
        <v>37</v>
      </c>
    </row>
    <row r="6" spans="1:3" ht="15">
      <c r="A6" s="1"/>
      <c r="B6" s="1"/>
      <c r="C6" s="42" t="e">
        <f>'приложение 4 (1)'!C6</f>
        <v>#REF!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47.25" customHeight="1">
      <c r="A9" s="159" t="s">
        <v>86</v>
      </c>
      <c r="B9" s="159"/>
      <c r="C9" s="159"/>
    </row>
    <row r="10" spans="1:3" ht="15">
      <c r="A10" s="1"/>
      <c r="B10" s="1"/>
      <c r="C10" s="3"/>
    </row>
    <row r="11" spans="1:3" ht="12.75">
      <c r="A11" s="1"/>
      <c r="B11" s="1"/>
      <c r="C11" s="1"/>
    </row>
    <row r="12" spans="1:3" ht="35.25" customHeight="1">
      <c r="A12" s="156" t="s">
        <v>38</v>
      </c>
      <c r="B12" s="156"/>
      <c r="C12" s="156" t="s">
        <v>84</v>
      </c>
    </row>
    <row r="13" spans="1:3" ht="63">
      <c r="A13" s="10" t="s">
        <v>81</v>
      </c>
      <c r="B13" s="10" t="s">
        <v>80</v>
      </c>
      <c r="C13" s="156"/>
    </row>
    <row r="14" spans="1:3" ht="15.75">
      <c r="A14" s="35">
        <v>1</v>
      </c>
      <c r="B14" s="33">
        <v>2</v>
      </c>
      <c r="C14" s="33">
        <v>3</v>
      </c>
    </row>
    <row r="15" spans="1:3" ht="15.75">
      <c r="A15" s="34">
        <v>914</v>
      </c>
      <c r="B15" s="34"/>
      <c r="C15" s="84" t="s">
        <v>58</v>
      </c>
    </row>
    <row r="16" spans="1:3" ht="63">
      <c r="A16" s="34">
        <v>914</v>
      </c>
      <c r="B16" s="34" t="s">
        <v>264</v>
      </c>
      <c r="C16" s="27" t="s">
        <v>265</v>
      </c>
    </row>
    <row r="17" spans="1:3" ht="94.5">
      <c r="A17" s="34">
        <v>914</v>
      </c>
      <c r="B17" s="34" t="s">
        <v>262</v>
      </c>
      <c r="C17" s="27" t="s">
        <v>263</v>
      </c>
    </row>
    <row r="18" spans="1:3" ht="63">
      <c r="A18" s="34">
        <v>914</v>
      </c>
      <c r="B18" s="34" t="s">
        <v>111</v>
      </c>
      <c r="C18" s="27" t="s">
        <v>110</v>
      </c>
    </row>
    <row r="19" spans="1:3" ht="33" customHeight="1">
      <c r="A19" s="34">
        <v>914</v>
      </c>
      <c r="B19" s="34" t="s">
        <v>112</v>
      </c>
      <c r="C19" s="27" t="s">
        <v>113</v>
      </c>
    </row>
    <row r="20" spans="1:3" ht="78" customHeight="1">
      <c r="A20" s="34">
        <v>914</v>
      </c>
      <c r="B20" s="25" t="s">
        <v>114</v>
      </c>
      <c r="C20" s="26" t="s">
        <v>115</v>
      </c>
    </row>
    <row r="21" spans="1:3" ht="47.25" customHeight="1">
      <c r="A21" s="34">
        <v>914</v>
      </c>
      <c r="B21" s="25" t="s">
        <v>117</v>
      </c>
      <c r="C21" s="26" t="s">
        <v>116</v>
      </c>
    </row>
    <row r="22" spans="1:3" ht="66.75" customHeight="1">
      <c r="A22" s="34">
        <v>914</v>
      </c>
      <c r="B22" s="25" t="s">
        <v>479</v>
      </c>
      <c r="C22" s="26" t="s">
        <v>480</v>
      </c>
    </row>
    <row r="23" spans="1:3" ht="47.25" customHeight="1">
      <c r="A23" s="34">
        <v>914</v>
      </c>
      <c r="B23" s="25" t="s">
        <v>416</v>
      </c>
      <c r="C23" s="26" t="s">
        <v>481</v>
      </c>
    </row>
    <row r="24" spans="1:3" ht="34.5" customHeight="1">
      <c r="A24" s="34">
        <v>914</v>
      </c>
      <c r="B24" s="25" t="s">
        <v>118</v>
      </c>
      <c r="C24" s="26" t="s">
        <v>119</v>
      </c>
    </row>
    <row r="25" spans="1:3" ht="17.25" customHeight="1">
      <c r="A25" s="34">
        <v>914</v>
      </c>
      <c r="B25" s="34" t="s">
        <v>121</v>
      </c>
      <c r="C25" s="84" t="s">
        <v>120</v>
      </c>
    </row>
    <row r="26" spans="1:3" ht="15.75">
      <c r="A26" s="34">
        <v>914</v>
      </c>
      <c r="B26" s="34" t="s">
        <v>122</v>
      </c>
      <c r="C26" s="84" t="s">
        <v>123</v>
      </c>
    </row>
    <row r="27" spans="1:3" ht="31.5">
      <c r="A27" s="34">
        <v>914</v>
      </c>
      <c r="B27" s="83" t="s">
        <v>478</v>
      </c>
      <c r="C27" s="27" t="s">
        <v>124</v>
      </c>
    </row>
    <row r="28" spans="1:3" ht="31.5" customHeight="1">
      <c r="A28" s="34">
        <v>914</v>
      </c>
      <c r="B28" s="34" t="s">
        <v>477</v>
      </c>
      <c r="C28" s="27" t="s">
        <v>125</v>
      </c>
    </row>
    <row r="29" spans="1:3" ht="51" customHeight="1">
      <c r="A29" s="34">
        <v>914</v>
      </c>
      <c r="B29" s="34" t="s">
        <v>476</v>
      </c>
      <c r="C29" s="27" t="s">
        <v>369</v>
      </c>
    </row>
    <row r="30" spans="1:3" ht="15.75">
      <c r="A30" s="34">
        <v>914</v>
      </c>
      <c r="B30" s="34" t="s">
        <v>475</v>
      </c>
      <c r="C30" s="84" t="s">
        <v>126</v>
      </c>
    </row>
    <row r="31" spans="1:3" s="1" customFormat="1" ht="66.75" customHeight="1">
      <c r="A31" s="34">
        <v>914</v>
      </c>
      <c r="B31" s="34" t="s">
        <v>474</v>
      </c>
      <c r="C31" s="27" t="s">
        <v>370</v>
      </c>
    </row>
    <row r="32" spans="1:3" s="1" customFormat="1" ht="67.5" customHeight="1">
      <c r="A32" s="34">
        <v>914</v>
      </c>
      <c r="B32" s="34" t="s">
        <v>473</v>
      </c>
      <c r="C32" s="27" t="s">
        <v>367</v>
      </c>
    </row>
    <row r="33" spans="1:3" s="1" customFormat="1" ht="67.5" customHeight="1">
      <c r="A33" s="34">
        <v>914</v>
      </c>
      <c r="B33" s="34" t="s">
        <v>472</v>
      </c>
      <c r="C33" s="27" t="s">
        <v>366</v>
      </c>
    </row>
    <row r="34" spans="1:3" s="1" customFormat="1" ht="35.25" customHeight="1">
      <c r="A34" s="34">
        <v>914</v>
      </c>
      <c r="B34" s="34" t="s">
        <v>471</v>
      </c>
      <c r="C34" s="27" t="s">
        <v>365</v>
      </c>
    </row>
    <row r="35" spans="1:3" s="1" customFormat="1" ht="31.5">
      <c r="A35" s="34">
        <v>914</v>
      </c>
      <c r="B35" s="34" t="s">
        <v>470</v>
      </c>
      <c r="C35" s="27" t="s">
        <v>368</v>
      </c>
    </row>
    <row r="36" spans="1:3" s="1" customFormat="1" ht="47.25">
      <c r="A36" s="34">
        <v>914</v>
      </c>
      <c r="B36" s="34" t="s">
        <v>469</v>
      </c>
      <c r="C36" s="27" t="s">
        <v>417</v>
      </c>
    </row>
    <row r="37" spans="1:3" s="1" customFormat="1" ht="31.5">
      <c r="A37" s="34">
        <v>914</v>
      </c>
      <c r="B37" s="34" t="s">
        <v>468</v>
      </c>
      <c r="C37" s="27" t="s">
        <v>422</v>
      </c>
    </row>
    <row r="38" spans="1:3" ht="15.75">
      <c r="A38" s="34">
        <v>914</v>
      </c>
      <c r="B38" s="25" t="s">
        <v>467</v>
      </c>
      <c r="C38" s="84" t="s">
        <v>127</v>
      </c>
    </row>
    <row r="39" spans="1:3" ht="50.25" customHeight="1">
      <c r="A39" s="34">
        <v>914</v>
      </c>
      <c r="B39" s="34" t="s">
        <v>466</v>
      </c>
      <c r="C39" s="27" t="s">
        <v>128</v>
      </c>
    </row>
    <row r="40" spans="1:3" ht="33.75" customHeight="1">
      <c r="A40" s="34">
        <v>914</v>
      </c>
      <c r="B40" s="34" t="s">
        <v>465</v>
      </c>
      <c r="C40" s="27" t="s">
        <v>129</v>
      </c>
    </row>
    <row r="41" spans="1:3" ht="15.75">
      <c r="A41" s="34">
        <v>914</v>
      </c>
      <c r="B41" s="34" t="s">
        <v>487</v>
      </c>
      <c r="C41" s="27" t="s">
        <v>130</v>
      </c>
    </row>
    <row r="42" spans="1:3" ht="81" customHeight="1">
      <c r="A42" s="34">
        <v>914</v>
      </c>
      <c r="B42" s="34" t="s">
        <v>488</v>
      </c>
      <c r="C42" s="27" t="s">
        <v>371</v>
      </c>
    </row>
    <row r="43" spans="1:3" ht="47.25">
      <c r="A43" s="34">
        <v>914</v>
      </c>
      <c r="B43" s="34" t="s">
        <v>464</v>
      </c>
      <c r="C43" s="27" t="s">
        <v>372</v>
      </c>
    </row>
  </sheetData>
  <sheetProtection/>
  <mergeCells count="3">
    <mergeCell ref="C12:C13"/>
    <mergeCell ref="A12:B12"/>
    <mergeCell ref="A9:C9"/>
  </mergeCells>
  <printOptions/>
  <pageMargins left="1.0236220472440944" right="0.1968503937007874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3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0">
      <selection activeCell="F9" sqref="F9"/>
    </sheetView>
  </sheetViews>
  <sheetFormatPr defaultColWidth="9.00390625" defaultRowHeight="12.75"/>
  <cols>
    <col min="1" max="1" width="11.375" style="0" customWidth="1"/>
    <col min="2" max="2" width="24.25390625" style="0" customWidth="1"/>
    <col min="3" max="3" width="64.875" style="0" customWidth="1"/>
  </cols>
  <sheetData>
    <row r="1" spans="1:3" ht="15.75">
      <c r="A1" s="8"/>
      <c r="B1" s="6"/>
      <c r="C1" s="41" t="s">
        <v>404</v>
      </c>
    </row>
    <row r="2" spans="1:3" ht="15.75">
      <c r="A2" s="8"/>
      <c r="B2" s="6"/>
      <c r="C2" s="41" t="s">
        <v>34</v>
      </c>
    </row>
    <row r="3" spans="1:3" ht="15.75">
      <c r="A3" s="8"/>
      <c r="B3" s="6"/>
      <c r="C3" s="41" t="s">
        <v>35</v>
      </c>
    </row>
    <row r="4" spans="1:3" ht="15.75">
      <c r="A4" s="8"/>
      <c r="B4" s="6"/>
      <c r="C4" s="41" t="s">
        <v>36</v>
      </c>
    </row>
    <row r="5" spans="1:3" ht="15.75">
      <c r="A5" s="8"/>
      <c r="B5" s="6"/>
      <c r="C5" s="41" t="s">
        <v>37</v>
      </c>
    </row>
    <row r="6" spans="1:3" ht="15.75">
      <c r="A6" s="8"/>
      <c r="B6" s="6"/>
      <c r="C6" s="41" t="e">
        <f>'приложение 5 (1)'!C6</f>
        <v>#REF!</v>
      </c>
    </row>
    <row r="7" spans="1:3" ht="15.75">
      <c r="A7" s="8"/>
      <c r="B7" s="6"/>
      <c r="C7" s="6"/>
    </row>
    <row r="8" spans="1:3" ht="15.75">
      <c r="A8" s="8"/>
      <c r="B8" s="6"/>
      <c r="C8" s="6"/>
    </row>
    <row r="9" spans="1:3" ht="49.5" customHeight="1">
      <c r="A9" s="155" t="s">
        <v>403</v>
      </c>
      <c r="B9" s="155"/>
      <c r="C9" s="155"/>
    </row>
    <row r="10" spans="1:3" ht="15.75">
      <c r="A10" s="8"/>
      <c r="B10" s="6"/>
      <c r="C10" s="6"/>
    </row>
    <row r="11" spans="1:3" ht="52.5" customHeight="1">
      <c r="A11" s="12" t="s">
        <v>59</v>
      </c>
      <c r="B11" s="13" t="s">
        <v>60</v>
      </c>
      <c r="C11" s="13" t="s">
        <v>20</v>
      </c>
    </row>
    <row r="12" spans="1:3" ht="19.5" customHeight="1">
      <c r="A12" s="9">
        <v>1</v>
      </c>
      <c r="B12" s="10">
        <v>2</v>
      </c>
      <c r="C12" s="10">
        <v>3</v>
      </c>
    </row>
    <row r="13" spans="1:3" ht="30.75" customHeight="1">
      <c r="A13" s="160" t="s">
        <v>61</v>
      </c>
      <c r="B13" s="161"/>
      <c r="C13" s="162"/>
    </row>
    <row r="14" spans="1:3" ht="47.25">
      <c r="A14" s="25">
        <v>914</v>
      </c>
      <c r="B14" s="34" t="s">
        <v>363</v>
      </c>
      <c r="C14" s="11" t="s">
        <v>131</v>
      </c>
    </row>
    <row r="15" spans="1:3" ht="47.25">
      <c r="A15" s="25">
        <v>914</v>
      </c>
      <c r="B15" s="34" t="s">
        <v>397</v>
      </c>
      <c r="C15" s="11" t="s">
        <v>359</v>
      </c>
    </row>
    <row r="16" spans="1:3" ht="31.5">
      <c r="A16" s="25">
        <v>914</v>
      </c>
      <c r="B16" s="34" t="s">
        <v>398</v>
      </c>
      <c r="C16" s="11" t="s">
        <v>400</v>
      </c>
    </row>
    <row r="17" spans="1:3" ht="31.5">
      <c r="A17" s="25">
        <v>914</v>
      </c>
      <c r="B17" s="34" t="s">
        <v>399</v>
      </c>
      <c r="C17" s="11" t="s">
        <v>401</v>
      </c>
    </row>
  </sheetData>
  <sheetProtection/>
  <mergeCells count="2">
    <mergeCell ref="A13:C13"/>
    <mergeCell ref="A9:C9"/>
  </mergeCells>
  <printOptions/>
  <pageMargins left="1.13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5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35.875" style="0" customWidth="1"/>
    <col min="9" max="9" width="15.625" style="0" customWidth="1"/>
    <col min="10" max="10" width="11.75390625" style="0" bestFit="1" customWidth="1"/>
  </cols>
  <sheetData>
    <row r="1" spans="1:7" ht="15">
      <c r="A1" s="5"/>
      <c r="B1" s="5"/>
      <c r="C1" s="5"/>
      <c r="D1" s="60"/>
      <c r="E1" s="60"/>
      <c r="F1" s="60"/>
      <c r="G1" s="60" t="s">
        <v>10</v>
      </c>
    </row>
    <row r="2" spans="1:7" ht="15">
      <c r="A2" s="14"/>
      <c r="B2" s="14"/>
      <c r="C2" s="5"/>
      <c r="D2" s="40"/>
      <c r="E2" s="40"/>
      <c r="F2" s="40"/>
      <c r="G2" s="40" t="s">
        <v>34</v>
      </c>
    </row>
    <row r="3" spans="1:7" ht="15">
      <c r="A3" s="5"/>
      <c r="B3" s="5"/>
      <c r="C3" s="5"/>
      <c r="D3" s="40"/>
      <c r="E3" s="40"/>
      <c r="F3" s="40"/>
      <c r="G3" s="40" t="s">
        <v>35</v>
      </c>
    </row>
    <row r="4" spans="1:7" ht="15">
      <c r="A4" s="5"/>
      <c r="B4" s="5"/>
      <c r="C4" s="5"/>
      <c r="D4" s="40"/>
      <c r="E4" s="40"/>
      <c r="F4" s="40"/>
      <c r="G4" s="40" t="s">
        <v>36</v>
      </c>
    </row>
    <row r="5" spans="1:7" ht="15">
      <c r="A5" s="5"/>
      <c r="B5" s="5"/>
      <c r="C5" s="5"/>
      <c r="D5" s="40"/>
      <c r="E5" s="40"/>
      <c r="F5" s="40"/>
      <c r="G5" s="40" t="s">
        <v>37</v>
      </c>
    </row>
    <row r="6" spans="1:7" ht="15">
      <c r="A6" s="5"/>
      <c r="B6" s="5"/>
      <c r="C6" s="5"/>
      <c r="D6" s="40"/>
      <c r="E6" s="40"/>
      <c r="F6" s="40"/>
      <c r="G6" s="40" t="str">
        <f>'приложение 1'!C6</f>
        <v>от "28" апреля 2022 года №19</v>
      </c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/>
      <c r="B8" s="5"/>
      <c r="C8" s="14"/>
      <c r="D8" s="14"/>
      <c r="E8" s="14"/>
      <c r="F8" s="5"/>
      <c r="G8" s="5"/>
    </row>
    <row r="9" spans="1:7" ht="23.25" customHeight="1">
      <c r="A9" s="163" t="s">
        <v>482</v>
      </c>
      <c r="B9" s="163"/>
      <c r="C9" s="163"/>
      <c r="D9" s="163"/>
      <c r="E9" s="163"/>
      <c r="F9" s="163"/>
      <c r="G9" s="163"/>
    </row>
    <row r="10" spans="1:7" ht="20.25" customHeight="1">
      <c r="A10" s="163" t="str">
        <f>'приложение 1'!A10:C10</f>
        <v>за 2021 год</v>
      </c>
      <c r="B10" s="163"/>
      <c r="C10" s="163"/>
      <c r="D10" s="163"/>
      <c r="E10" s="163"/>
      <c r="F10" s="163"/>
      <c r="G10" s="163"/>
    </row>
    <row r="11" spans="1:7" ht="12.75">
      <c r="A11" s="5"/>
      <c r="B11" s="5"/>
      <c r="C11" s="14"/>
      <c r="D11" s="14"/>
      <c r="E11" s="14"/>
      <c r="F11" s="14"/>
      <c r="G11" s="102" t="s">
        <v>63</v>
      </c>
    </row>
    <row r="12" spans="1:7" ht="2.25" customHeight="1">
      <c r="A12" s="5"/>
      <c r="B12" s="5"/>
      <c r="C12" s="5"/>
      <c r="D12" s="5"/>
      <c r="E12" s="5"/>
      <c r="F12" s="5"/>
      <c r="G12" s="5"/>
    </row>
    <row r="13" spans="1:7" ht="15.75">
      <c r="A13" s="23" t="s">
        <v>20</v>
      </c>
      <c r="B13" s="23" t="s">
        <v>62</v>
      </c>
      <c r="C13" s="23" t="s">
        <v>22</v>
      </c>
      <c r="D13" s="23" t="s">
        <v>21</v>
      </c>
      <c r="E13" s="23" t="s">
        <v>32</v>
      </c>
      <c r="F13" s="23" t="s">
        <v>31</v>
      </c>
      <c r="G13" s="24" t="s">
        <v>483</v>
      </c>
    </row>
    <row r="14" spans="1:7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</row>
    <row r="15" spans="1:7" ht="18.75">
      <c r="A15" s="44" t="s">
        <v>23</v>
      </c>
      <c r="B15" s="44"/>
      <c r="C15" s="45"/>
      <c r="D15" s="45"/>
      <c r="E15" s="45"/>
      <c r="F15" s="45"/>
      <c r="G15" s="115">
        <f>G16</f>
        <v>1039480.2999999999</v>
      </c>
    </row>
    <row r="16" spans="1:7" ht="38.25">
      <c r="A16" s="46" t="s">
        <v>135</v>
      </c>
      <c r="B16" s="47" t="s">
        <v>134</v>
      </c>
      <c r="C16" s="48"/>
      <c r="D16" s="48"/>
      <c r="E16" s="48"/>
      <c r="F16" s="48"/>
      <c r="G16" s="116">
        <f>G17+G54+G72+G105+G181+G193+G209</f>
        <v>1039480.2999999999</v>
      </c>
    </row>
    <row r="17" spans="1:7" ht="18.75">
      <c r="A17" s="49" t="s">
        <v>56</v>
      </c>
      <c r="B17" s="20" t="s">
        <v>134</v>
      </c>
      <c r="C17" s="20" t="s">
        <v>24</v>
      </c>
      <c r="D17" s="20"/>
      <c r="E17" s="50"/>
      <c r="F17" s="51"/>
      <c r="G17" s="117">
        <f>G18+G28+G35+G40</f>
        <v>28873</v>
      </c>
    </row>
    <row r="18" spans="1:7" ht="38.25">
      <c r="A18" s="17" t="s">
        <v>133</v>
      </c>
      <c r="B18" s="20" t="s">
        <v>134</v>
      </c>
      <c r="C18" s="20" t="s">
        <v>24</v>
      </c>
      <c r="D18" s="20" t="s">
        <v>25</v>
      </c>
      <c r="E18" s="20"/>
      <c r="F18" s="51"/>
      <c r="G18" s="117">
        <f>G22+G23+G24+G26+G27</f>
        <v>6816</v>
      </c>
    </row>
    <row r="19" spans="1:7" ht="51">
      <c r="A19" s="17" t="s">
        <v>227</v>
      </c>
      <c r="B19" s="20" t="s">
        <v>134</v>
      </c>
      <c r="C19" s="20" t="s">
        <v>24</v>
      </c>
      <c r="D19" s="20" t="s">
        <v>25</v>
      </c>
      <c r="E19" s="20" t="s">
        <v>137</v>
      </c>
      <c r="F19" s="51"/>
      <c r="G19" s="117">
        <f>G20</f>
        <v>6816</v>
      </c>
    </row>
    <row r="20" spans="1:7" ht="25.5">
      <c r="A20" s="17" t="s">
        <v>140</v>
      </c>
      <c r="B20" s="20" t="s">
        <v>134</v>
      </c>
      <c r="C20" s="20" t="s">
        <v>24</v>
      </c>
      <c r="D20" s="20" t="s">
        <v>25</v>
      </c>
      <c r="E20" s="20" t="s">
        <v>138</v>
      </c>
      <c r="F20" s="51"/>
      <c r="G20" s="117">
        <f>G21+G25</f>
        <v>6816</v>
      </c>
    </row>
    <row r="21" spans="1:7" ht="25.5">
      <c r="A21" s="17" t="s">
        <v>141</v>
      </c>
      <c r="B21" s="20" t="s">
        <v>134</v>
      </c>
      <c r="C21" s="20" t="s">
        <v>24</v>
      </c>
      <c r="D21" s="20" t="s">
        <v>25</v>
      </c>
      <c r="E21" s="20" t="s">
        <v>139</v>
      </c>
      <c r="F21" s="51"/>
      <c r="G21" s="117">
        <f>G22+G23+G24</f>
        <v>4510.1</v>
      </c>
    </row>
    <row r="22" spans="1:7" ht="76.5">
      <c r="A22" s="17" t="s">
        <v>142</v>
      </c>
      <c r="B22" s="20" t="s">
        <v>134</v>
      </c>
      <c r="C22" s="20" t="s">
        <v>24</v>
      </c>
      <c r="D22" s="20" t="s">
        <v>25</v>
      </c>
      <c r="E22" s="20" t="s">
        <v>143</v>
      </c>
      <c r="F22" s="20" t="s">
        <v>45</v>
      </c>
      <c r="G22" s="117">
        <v>2931.6</v>
      </c>
    </row>
    <row r="23" spans="1:7" ht="38.25">
      <c r="A23" s="17" t="s">
        <v>157</v>
      </c>
      <c r="B23" s="20" t="s">
        <v>134</v>
      </c>
      <c r="C23" s="20" t="s">
        <v>24</v>
      </c>
      <c r="D23" s="20" t="s">
        <v>25</v>
      </c>
      <c r="E23" s="20" t="s">
        <v>143</v>
      </c>
      <c r="F23" s="20" t="s">
        <v>43</v>
      </c>
      <c r="G23" s="117">
        <v>1549.5</v>
      </c>
    </row>
    <row r="24" spans="1:7" ht="25.5">
      <c r="A24" s="17" t="s">
        <v>144</v>
      </c>
      <c r="B24" s="20" t="s">
        <v>134</v>
      </c>
      <c r="C24" s="20" t="s">
        <v>24</v>
      </c>
      <c r="D24" s="20" t="s">
        <v>25</v>
      </c>
      <c r="E24" s="20" t="s">
        <v>143</v>
      </c>
      <c r="F24" s="20" t="s">
        <v>46</v>
      </c>
      <c r="G24" s="117">
        <v>29</v>
      </c>
    </row>
    <row r="25" spans="1:7" ht="25.5">
      <c r="A25" s="17" t="s">
        <v>147</v>
      </c>
      <c r="B25" s="20" t="s">
        <v>134</v>
      </c>
      <c r="C25" s="20" t="s">
        <v>24</v>
      </c>
      <c r="D25" s="20" t="s">
        <v>25</v>
      </c>
      <c r="E25" s="20" t="s">
        <v>145</v>
      </c>
      <c r="F25" s="20"/>
      <c r="G25" s="117">
        <f>G26+G27</f>
        <v>2305.9</v>
      </c>
    </row>
    <row r="26" spans="1:7" ht="76.5">
      <c r="A26" s="17" t="s">
        <v>149</v>
      </c>
      <c r="B26" s="20" t="s">
        <v>134</v>
      </c>
      <c r="C26" s="20" t="s">
        <v>24</v>
      </c>
      <c r="D26" s="20" t="s">
        <v>25</v>
      </c>
      <c r="E26" s="20" t="s">
        <v>146</v>
      </c>
      <c r="F26" s="20" t="s">
        <v>45</v>
      </c>
      <c r="G26" s="117">
        <v>2304.4</v>
      </c>
    </row>
    <row r="27" spans="1:7" ht="38.25">
      <c r="A27" s="17" t="s">
        <v>266</v>
      </c>
      <c r="B27" s="20" t="s">
        <v>134</v>
      </c>
      <c r="C27" s="20" t="s">
        <v>24</v>
      </c>
      <c r="D27" s="20" t="s">
        <v>25</v>
      </c>
      <c r="E27" s="20" t="s">
        <v>146</v>
      </c>
      <c r="F27" s="20" t="s">
        <v>43</v>
      </c>
      <c r="G27" s="117">
        <v>1.5</v>
      </c>
    </row>
    <row r="28" spans="1:7" ht="18.75">
      <c r="A28" s="17" t="s">
        <v>374</v>
      </c>
      <c r="B28" s="20" t="s">
        <v>134</v>
      </c>
      <c r="C28" s="20" t="s">
        <v>24</v>
      </c>
      <c r="D28" s="20" t="s">
        <v>373</v>
      </c>
      <c r="E28" s="20"/>
      <c r="F28" s="20"/>
      <c r="G28" s="117">
        <f>G29</f>
        <v>0</v>
      </c>
    </row>
    <row r="29" spans="1:7" ht="38.25">
      <c r="A29" s="17" t="s">
        <v>375</v>
      </c>
      <c r="B29" s="20" t="s">
        <v>134</v>
      </c>
      <c r="C29" s="20" t="s">
        <v>24</v>
      </c>
      <c r="D29" s="20" t="s">
        <v>373</v>
      </c>
      <c r="E29" s="20" t="s">
        <v>137</v>
      </c>
      <c r="F29" s="20"/>
      <c r="G29" s="117">
        <f>G30</f>
        <v>0</v>
      </c>
    </row>
    <row r="30" spans="1:7" ht="25.5">
      <c r="A30" s="17" t="s">
        <v>376</v>
      </c>
      <c r="B30" s="20" t="s">
        <v>134</v>
      </c>
      <c r="C30" s="20" t="s">
        <v>24</v>
      </c>
      <c r="D30" s="20" t="s">
        <v>373</v>
      </c>
      <c r="E30" s="20" t="s">
        <v>378</v>
      </c>
      <c r="F30" s="20"/>
      <c r="G30" s="117">
        <f>G31+G33</f>
        <v>0</v>
      </c>
    </row>
    <row r="31" spans="1:7" ht="25.5">
      <c r="A31" s="17" t="s">
        <v>377</v>
      </c>
      <c r="B31" s="20" t="s">
        <v>134</v>
      </c>
      <c r="C31" s="20" t="s">
        <v>24</v>
      </c>
      <c r="D31" s="20" t="s">
        <v>373</v>
      </c>
      <c r="E31" s="20" t="s">
        <v>379</v>
      </c>
      <c r="F31" s="20"/>
      <c r="G31" s="117">
        <f>G32</f>
        <v>0</v>
      </c>
    </row>
    <row r="32" spans="1:7" ht="38.25">
      <c r="A32" s="17" t="s">
        <v>547</v>
      </c>
      <c r="B32" s="20" t="s">
        <v>134</v>
      </c>
      <c r="C32" s="20" t="s">
        <v>24</v>
      </c>
      <c r="D32" s="20" t="s">
        <v>373</v>
      </c>
      <c r="E32" s="20" t="s">
        <v>381</v>
      </c>
      <c r="F32" s="20" t="s">
        <v>46</v>
      </c>
      <c r="G32" s="117">
        <v>0</v>
      </c>
    </row>
    <row r="33" spans="1:7" ht="63.75">
      <c r="A33" s="17" t="s">
        <v>548</v>
      </c>
      <c r="B33" s="20" t="s">
        <v>134</v>
      </c>
      <c r="C33" s="20" t="s">
        <v>24</v>
      </c>
      <c r="D33" s="20" t="s">
        <v>373</v>
      </c>
      <c r="E33" s="20" t="s">
        <v>549</v>
      </c>
      <c r="F33" s="20"/>
      <c r="G33" s="117">
        <f>G34</f>
        <v>0</v>
      </c>
    </row>
    <row r="34" spans="1:7" ht="38.25">
      <c r="A34" s="17" t="s">
        <v>550</v>
      </c>
      <c r="B34" s="20" t="s">
        <v>134</v>
      </c>
      <c r="C34" s="20" t="s">
        <v>24</v>
      </c>
      <c r="D34" s="20" t="s">
        <v>373</v>
      </c>
      <c r="E34" s="20" t="s">
        <v>551</v>
      </c>
      <c r="F34" s="20" t="s">
        <v>43</v>
      </c>
      <c r="G34" s="117">
        <v>0</v>
      </c>
    </row>
    <row r="35" spans="1:7" ht="18.75">
      <c r="A35" s="17" t="s">
        <v>13</v>
      </c>
      <c r="B35" s="20" t="s">
        <v>134</v>
      </c>
      <c r="C35" s="20" t="s">
        <v>24</v>
      </c>
      <c r="D35" s="20" t="s">
        <v>39</v>
      </c>
      <c r="E35" s="20"/>
      <c r="F35" s="20"/>
      <c r="G35" s="117">
        <f>G36</f>
        <v>0</v>
      </c>
    </row>
    <row r="36" spans="1:7" ht="51">
      <c r="A36" s="17" t="s">
        <v>227</v>
      </c>
      <c r="B36" s="20" t="s">
        <v>134</v>
      </c>
      <c r="C36" s="20" t="s">
        <v>24</v>
      </c>
      <c r="D36" s="20" t="s">
        <v>39</v>
      </c>
      <c r="E36" s="20" t="s">
        <v>137</v>
      </c>
      <c r="F36" s="20"/>
      <c r="G36" s="117">
        <f>G37</f>
        <v>0</v>
      </c>
    </row>
    <row r="37" spans="1:7" ht="25.5">
      <c r="A37" s="17" t="s">
        <v>140</v>
      </c>
      <c r="B37" s="20" t="s">
        <v>134</v>
      </c>
      <c r="C37" s="20" t="s">
        <v>24</v>
      </c>
      <c r="D37" s="20" t="s">
        <v>39</v>
      </c>
      <c r="E37" s="20" t="s">
        <v>138</v>
      </c>
      <c r="F37" s="20"/>
      <c r="G37" s="117">
        <f>G38</f>
        <v>0</v>
      </c>
    </row>
    <row r="38" spans="1:7" ht="25.5">
      <c r="A38" s="17" t="s">
        <v>150</v>
      </c>
      <c r="B38" s="20" t="s">
        <v>134</v>
      </c>
      <c r="C38" s="20" t="s">
        <v>24</v>
      </c>
      <c r="D38" s="20" t="s">
        <v>39</v>
      </c>
      <c r="E38" s="20" t="s">
        <v>148</v>
      </c>
      <c r="F38" s="20"/>
      <c r="G38" s="117">
        <f>G39</f>
        <v>0</v>
      </c>
    </row>
    <row r="39" spans="1:7" ht="63.75">
      <c r="A39" s="17" t="s">
        <v>151</v>
      </c>
      <c r="B39" s="20" t="s">
        <v>134</v>
      </c>
      <c r="C39" s="20" t="s">
        <v>24</v>
      </c>
      <c r="D39" s="20" t="s">
        <v>39</v>
      </c>
      <c r="E39" s="20" t="s">
        <v>152</v>
      </c>
      <c r="F39" s="20" t="s">
        <v>46</v>
      </c>
      <c r="G39" s="117">
        <f>500-500</f>
        <v>0</v>
      </c>
    </row>
    <row r="40" spans="1:7" ht="18.75">
      <c r="A40" s="17" t="s">
        <v>55</v>
      </c>
      <c r="B40" s="20" t="s">
        <v>134</v>
      </c>
      <c r="C40" s="20" t="s">
        <v>24</v>
      </c>
      <c r="D40" s="20" t="s">
        <v>40</v>
      </c>
      <c r="E40" s="20"/>
      <c r="F40" s="20"/>
      <c r="G40" s="117">
        <f>G44+G47+G48+G52+G53+G49+G46</f>
        <v>22057</v>
      </c>
    </row>
    <row r="41" spans="1:7" ht="51">
      <c r="A41" s="17" t="s">
        <v>136</v>
      </c>
      <c r="B41" s="20" t="s">
        <v>134</v>
      </c>
      <c r="C41" s="20" t="s">
        <v>24</v>
      </c>
      <c r="D41" s="20" t="s">
        <v>40</v>
      </c>
      <c r="E41" s="20" t="s">
        <v>137</v>
      </c>
      <c r="F41" s="20"/>
      <c r="G41" s="117">
        <f>G42</f>
        <v>22057</v>
      </c>
    </row>
    <row r="42" spans="1:7" ht="25.5">
      <c r="A42" s="17" t="s">
        <v>140</v>
      </c>
      <c r="B42" s="20" t="s">
        <v>134</v>
      </c>
      <c r="C42" s="20" t="s">
        <v>24</v>
      </c>
      <c r="D42" s="20" t="s">
        <v>40</v>
      </c>
      <c r="E42" s="20" t="s">
        <v>138</v>
      </c>
      <c r="F42" s="20"/>
      <c r="G42" s="117">
        <f>G43+G45+G50</f>
        <v>22057</v>
      </c>
    </row>
    <row r="43" spans="1:7" ht="25.5">
      <c r="A43" s="17" t="s">
        <v>141</v>
      </c>
      <c r="B43" s="20" t="s">
        <v>134</v>
      </c>
      <c r="C43" s="20" t="s">
        <v>24</v>
      </c>
      <c r="D43" s="20" t="s">
        <v>40</v>
      </c>
      <c r="E43" s="20" t="s">
        <v>139</v>
      </c>
      <c r="F43" s="20"/>
      <c r="G43" s="117">
        <f>G44</f>
        <v>1088.7</v>
      </c>
    </row>
    <row r="44" spans="1:7" ht="38.25">
      <c r="A44" s="17" t="s">
        <v>157</v>
      </c>
      <c r="B44" s="20" t="s">
        <v>134</v>
      </c>
      <c r="C44" s="20" t="s">
        <v>24</v>
      </c>
      <c r="D44" s="20" t="s">
        <v>40</v>
      </c>
      <c r="E44" s="20" t="s">
        <v>143</v>
      </c>
      <c r="F44" s="20" t="s">
        <v>43</v>
      </c>
      <c r="G44" s="117">
        <v>1088.7</v>
      </c>
    </row>
    <row r="45" spans="1:7" ht="76.5">
      <c r="A45" s="17" t="s">
        <v>153</v>
      </c>
      <c r="B45" s="20" t="s">
        <v>134</v>
      </c>
      <c r="C45" s="20" t="s">
        <v>24</v>
      </c>
      <c r="D45" s="20" t="s">
        <v>40</v>
      </c>
      <c r="E45" s="20" t="s">
        <v>154</v>
      </c>
      <c r="F45" s="20"/>
      <c r="G45" s="117">
        <f>G47+G48+G49+G46</f>
        <v>15442.7</v>
      </c>
    </row>
    <row r="46" spans="1:7" ht="76.5">
      <c r="A46" s="118" t="s">
        <v>588</v>
      </c>
      <c r="B46" s="20" t="s">
        <v>134</v>
      </c>
      <c r="C46" s="20" t="s">
        <v>24</v>
      </c>
      <c r="D46" s="20" t="s">
        <v>40</v>
      </c>
      <c r="E46" s="20" t="s">
        <v>589</v>
      </c>
      <c r="F46" s="20" t="s">
        <v>43</v>
      </c>
      <c r="G46" s="117">
        <v>0</v>
      </c>
    </row>
    <row r="47" spans="1:7" ht="38.25">
      <c r="A47" s="17" t="s">
        <v>267</v>
      </c>
      <c r="B47" s="20" t="s">
        <v>134</v>
      </c>
      <c r="C47" s="20" t="s">
        <v>24</v>
      </c>
      <c r="D47" s="20" t="s">
        <v>40</v>
      </c>
      <c r="E47" s="20" t="s">
        <v>155</v>
      </c>
      <c r="F47" s="20" t="s">
        <v>43</v>
      </c>
      <c r="G47" s="117">
        <v>3482.7</v>
      </c>
    </row>
    <row r="48" spans="1:7" ht="38.25">
      <c r="A48" s="17" t="s">
        <v>274</v>
      </c>
      <c r="B48" s="20" t="s">
        <v>134</v>
      </c>
      <c r="C48" s="20" t="s">
        <v>24</v>
      </c>
      <c r="D48" s="20" t="s">
        <v>40</v>
      </c>
      <c r="E48" s="20" t="s">
        <v>155</v>
      </c>
      <c r="F48" s="20" t="s">
        <v>44</v>
      </c>
      <c r="G48" s="117">
        <f>180+820+1153.5+3000+116.5</f>
        <v>5270</v>
      </c>
    </row>
    <row r="49" spans="1:7" ht="25.5">
      <c r="A49" s="17" t="s">
        <v>205</v>
      </c>
      <c r="B49" s="20" t="s">
        <v>134</v>
      </c>
      <c r="C49" s="20" t="s">
        <v>24</v>
      </c>
      <c r="D49" s="20" t="s">
        <v>40</v>
      </c>
      <c r="E49" s="20" t="s">
        <v>155</v>
      </c>
      <c r="F49" s="20" t="s">
        <v>46</v>
      </c>
      <c r="G49" s="117">
        <v>6690</v>
      </c>
    </row>
    <row r="50" spans="1:7" ht="25.5">
      <c r="A50" s="119" t="s">
        <v>424</v>
      </c>
      <c r="B50" s="120" t="s">
        <v>134</v>
      </c>
      <c r="C50" s="120" t="s">
        <v>24</v>
      </c>
      <c r="D50" s="120" t="s">
        <v>40</v>
      </c>
      <c r="E50" s="120" t="s">
        <v>423</v>
      </c>
      <c r="F50" s="120"/>
      <c r="G50" s="151">
        <f>G52+G53</f>
        <v>5525.6</v>
      </c>
    </row>
    <row r="51" spans="1:7" ht="25.5">
      <c r="A51" s="119" t="s">
        <v>590</v>
      </c>
      <c r="B51" s="120" t="s">
        <v>134</v>
      </c>
      <c r="C51" s="120" t="s">
        <v>24</v>
      </c>
      <c r="D51" s="120" t="s">
        <v>40</v>
      </c>
      <c r="E51" s="120" t="s">
        <v>425</v>
      </c>
      <c r="F51" s="120"/>
      <c r="G51" s="151">
        <f>G52+G53</f>
        <v>5525.6</v>
      </c>
    </row>
    <row r="52" spans="1:7" ht="76.5">
      <c r="A52" s="121" t="s">
        <v>427</v>
      </c>
      <c r="B52" s="120" t="s">
        <v>134</v>
      </c>
      <c r="C52" s="120" t="s">
        <v>24</v>
      </c>
      <c r="D52" s="120" t="s">
        <v>40</v>
      </c>
      <c r="E52" s="120" t="s">
        <v>425</v>
      </c>
      <c r="F52" s="120" t="s">
        <v>45</v>
      </c>
      <c r="G52" s="151">
        <v>5371.8</v>
      </c>
    </row>
    <row r="53" spans="1:7" ht="51">
      <c r="A53" s="121" t="s">
        <v>426</v>
      </c>
      <c r="B53" s="120" t="s">
        <v>134</v>
      </c>
      <c r="C53" s="120" t="s">
        <v>24</v>
      </c>
      <c r="D53" s="120" t="s">
        <v>40</v>
      </c>
      <c r="E53" s="120" t="s">
        <v>425</v>
      </c>
      <c r="F53" s="120" t="s">
        <v>43</v>
      </c>
      <c r="G53" s="151">
        <v>153.8</v>
      </c>
    </row>
    <row r="54" spans="1:7" ht="25.5">
      <c r="A54" s="17" t="s">
        <v>382</v>
      </c>
      <c r="B54" s="20" t="s">
        <v>134</v>
      </c>
      <c r="C54" s="20" t="s">
        <v>29</v>
      </c>
      <c r="D54" s="20"/>
      <c r="E54" s="20"/>
      <c r="F54" s="20"/>
      <c r="G54" s="117">
        <f>G55+G67+G62</f>
        <v>530.3</v>
      </c>
    </row>
    <row r="55" spans="1:7" ht="25.5">
      <c r="A55" s="17" t="s">
        <v>437</v>
      </c>
      <c r="B55" s="20" t="s">
        <v>134</v>
      </c>
      <c r="C55" s="20" t="s">
        <v>29</v>
      </c>
      <c r="D55" s="20" t="s">
        <v>42</v>
      </c>
      <c r="E55" s="1"/>
      <c r="F55" s="20"/>
      <c r="G55" s="117">
        <f>G56</f>
        <v>0</v>
      </c>
    </row>
    <row r="56" spans="1:7" ht="38.25">
      <c r="A56" s="17" t="s">
        <v>375</v>
      </c>
      <c r="B56" s="20" t="s">
        <v>134</v>
      </c>
      <c r="C56" s="20" t="s">
        <v>29</v>
      </c>
      <c r="D56" s="20" t="s">
        <v>42</v>
      </c>
      <c r="E56" s="20" t="s">
        <v>137</v>
      </c>
      <c r="F56" s="20"/>
      <c r="G56" s="117">
        <f>G57</f>
        <v>0</v>
      </c>
    </row>
    <row r="57" spans="1:7" ht="25.5">
      <c r="A57" s="17" t="s">
        <v>384</v>
      </c>
      <c r="B57" s="20" t="s">
        <v>134</v>
      </c>
      <c r="C57" s="20" t="s">
        <v>29</v>
      </c>
      <c r="D57" s="20" t="s">
        <v>42</v>
      </c>
      <c r="E57" s="20" t="s">
        <v>388</v>
      </c>
      <c r="F57" s="20"/>
      <c r="G57" s="117">
        <f>G58</f>
        <v>0</v>
      </c>
    </row>
    <row r="58" spans="1:7" ht="38.25">
      <c r="A58" s="17" t="s">
        <v>438</v>
      </c>
      <c r="B58" s="20" t="s">
        <v>134</v>
      </c>
      <c r="C58" s="20" t="s">
        <v>29</v>
      </c>
      <c r="D58" s="20" t="s">
        <v>42</v>
      </c>
      <c r="E58" s="20" t="s">
        <v>440</v>
      </c>
      <c r="F58" s="20"/>
      <c r="G58" s="117">
        <f>G59+G60+G61</f>
        <v>0</v>
      </c>
    </row>
    <row r="59" spans="1:7" ht="51">
      <c r="A59" s="17" t="s">
        <v>439</v>
      </c>
      <c r="B59" s="20" t="s">
        <v>134</v>
      </c>
      <c r="C59" s="20" t="s">
        <v>29</v>
      </c>
      <c r="D59" s="20" t="s">
        <v>42</v>
      </c>
      <c r="E59" s="20" t="s">
        <v>441</v>
      </c>
      <c r="F59" s="20" t="s">
        <v>43</v>
      </c>
      <c r="G59" s="117">
        <f>200-200</f>
        <v>0</v>
      </c>
    </row>
    <row r="60" spans="1:7" ht="51">
      <c r="A60" s="17" t="s">
        <v>445</v>
      </c>
      <c r="B60" s="20" t="s">
        <v>134</v>
      </c>
      <c r="C60" s="20" t="s">
        <v>29</v>
      </c>
      <c r="D60" s="20" t="s">
        <v>42</v>
      </c>
      <c r="E60" s="20" t="s">
        <v>441</v>
      </c>
      <c r="F60" s="20" t="s">
        <v>52</v>
      </c>
      <c r="G60" s="117">
        <v>0</v>
      </c>
    </row>
    <row r="61" spans="1:7" ht="51">
      <c r="A61" s="17" t="s">
        <v>442</v>
      </c>
      <c r="B61" s="20" t="s">
        <v>134</v>
      </c>
      <c r="C61" s="20" t="s">
        <v>29</v>
      </c>
      <c r="D61" s="20" t="s">
        <v>42</v>
      </c>
      <c r="E61" s="20" t="s">
        <v>443</v>
      </c>
      <c r="F61" s="20" t="s">
        <v>52</v>
      </c>
      <c r="G61" s="117">
        <v>0</v>
      </c>
    </row>
    <row r="62" spans="1:7" ht="18.75">
      <c r="A62" s="17" t="s">
        <v>552</v>
      </c>
      <c r="B62" s="20" t="s">
        <v>134</v>
      </c>
      <c r="C62" s="20" t="s">
        <v>29</v>
      </c>
      <c r="D62" s="20" t="s">
        <v>30</v>
      </c>
      <c r="E62" s="20"/>
      <c r="F62" s="20"/>
      <c r="G62" s="117">
        <f>G63</f>
        <v>0</v>
      </c>
    </row>
    <row r="63" spans="1:7" ht="38.25">
      <c r="A63" s="17" t="s">
        <v>375</v>
      </c>
      <c r="B63" s="20" t="s">
        <v>134</v>
      </c>
      <c r="C63" s="20" t="s">
        <v>29</v>
      </c>
      <c r="D63" s="20" t="s">
        <v>30</v>
      </c>
      <c r="E63" s="20" t="s">
        <v>137</v>
      </c>
      <c r="F63" s="20"/>
      <c r="G63" s="117">
        <f>G64</f>
        <v>0</v>
      </c>
    </row>
    <row r="64" spans="1:7" ht="25.5">
      <c r="A64" s="17" t="s">
        <v>384</v>
      </c>
      <c r="B64" s="20" t="s">
        <v>134</v>
      </c>
      <c r="C64" s="20" t="s">
        <v>29</v>
      </c>
      <c r="D64" s="20" t="s">
        <v>30</v>
      </c>
      <c r="E64" s="20" t="s">
        <v>388</v>
      </c>
      <c r="F64" s="20"/>
      <c r="G64" s="117">
        <f>G65</f>
        <v>0</v>
      </c>
    </row>
    <row r="65" spans="1:7" ht="38.25">
      <c r="A65" s="17" t="s">
        <v>438</v>
      </c>
      <c r="B65" s="20" t="s">
        <v>134</v>
      </c>
      <c r="C65" s="20" t="s">
        <v>29</v>
      </c>
      <c r="D65" s="20" t="s">
        <v>30</v>
      </c>
      <c r="E65" s="20" t="s">
        <v>440</v>
      </c>
      <c r="F65" s="20"/>
      <c r="G65" s="117">
        <f>G66</f>
        <v>0</v>
      </c>
    </row>
    <row r="66" spans="1:7" ht="38.25">
      <c r="A66" s="17" t="s">
        <v>412</v>
      </c>
      <c r="B66" s="20" t="s">
        <v>134</v>
      </c>
      <c r="C66" s="20" t="s">
        <v>29</v>
      </c>
      <c r="D66" s="20" t="s">
        <v>30</v>
      </c>
      <c r="E66" s="20" t="s">
        <v>553</v>
      </c>
      <c r="F66" s="20" t="s">
        <v>43</v>
      </c>
      <c r="G66" s="117">
        <v>0</v>
      </c>
    </row>
    <row r="67" spans="1:7" ht="25.5">
      <c r="A67" s="17" t="s">
        <v>383</v>
      </c>
      <c r="B67" s="20" t="s">
        <v>134</v>
      </c>
      <c r="C67" s="20" t="s">
        <v>29</v>
      </c>
      <c r="D67" s="20" t="s">
        <v>387</v>
      </c>
      <c r="E67" s="20"/>
      <c r="F67" s="20"/>
      <c r="G67" s="117">
        <f>G68</f>
        <v>530.3</v>
      </c>
    </row>
    <row r="68" spans="1:7" ht="38.25">
      <c r="A68" s="17" t="s">
        <v>375</v>
      </c>
      <c r="B68" s="20" t="s">
        <v>134</v>
      </c>
      <c r="C68" s="20" t="s">
        <v>29</v>
      </c>
      <c r="D68" s="20" t="s">
        <v>387</v>
      </c>
      <c r="E68" s="20" t="s">
        <v>137</v>
      </c>
      <c r="F68" s="20"/>
      <c r="G68" s="117">
        <f>G69</f>
        <v>530.3</v>
      </c>
    </row>
    <row r="69" spans="1:7" ht="25.5">
      <c r="A69" s="17" t="s">
        <v>384</v>
      </c>
      <c r="B69" s="20" t="s">
        <v>134</v>
      </c>
      <c r="C69" s="20" t="s">
        <v>29</v>
      </c>
      <c r="D69" s="20" t="s">
        <v>387</v>
      </c>
      <c r="E69" s="20" t="s">
        <v>388</v>
      </c>
      <c r="F69" s="20"/>
      <c r="G69" s="117">
        <f>G70</f>
        <v>530.3</v>
      </c>
    </row>
    <row r="70" spans="1:7" ht="25.5">
      <c r="A70" s="17" t="s">
        <v>385</v>
      </c>
      <c r="B70" s="20" t="s">
        <v>134</v>
      </c>
      <c r="C70" s="20" t="s">
        <v>29</v>
      </c>
      <c r="D70" s="20" t="s">
        <v>387</v>
      </c>
      <c r="E70" s="20" t="s">
        <v>389</v>
      </c>
      <c r="F70" s="20"/>
      <c r="G70" s="117">
        <f>G71</f>
        <v>530.3</v>
      </c>
    </row>
    <row r="71" spans="1:7" ht="38.25">
      <c r="A71" s="17" t="s">
        <v>386</v>
      </c>
      <c r="B71" s="20" t="s">
        <v>134</v>
      </c>
      <c r="C71" s="20" t="s">
        <v>29</v>
      </c>
      <c r="D71" s="20" t="s">
        <v>387</v>
      </c>
      <c r="E71" s="20" t="s">
        <v>591</v>
      </c>
      <c r="F71" s="20" t="s">
        <v>43</v>
      </c>
      <c r="G71" s="117">
        <v>530.3</v>
      </c>
    </row>
    <row r="72" spans="1:7" ht="18.75">
      <c r="A72" s="17" t="s">
        <v>14</v>
      </c>
      <c r="B72" s="20" t="s">
        <v>134</v>
      </c>
      <c r="C72" s="20" t="s">
        <v>25</v>
      </c>
      <c r="D72" s="20"/>
      <c r="E72" s="20"/>
      <c r="F72" s="20"/>
      <c r="G72" s="117">
        <f>G73+G78+G85</f>
        <v>60375.899999999994</v>
      </c>
    </row>
    <row r="73" spans="1:7" ht="18.75">
      <c r="A73" s="17" t="s">
        <v>54</v>
      </c>
      <c r="B73" s="20" t="s">
        <v>134</v>
      </c>
      <c r="C73" s="20" t="s">
        <v>25</v>
      </c>
      <c r="D73" s="20" t="s">
        <v>27</v>
      </c>
      <c r="E73" s="20"/>
      <c r="F73" s="20"/>
      <c r="G73" s="117">
        <f>G77</f>
        <v>459.2</v>
      </c>
    </row>
    <row r="74" spans="1:7" ht="51">
      <c r="A74" s="17" t="s">
        <v>136</v>
      </c>
      <c r="B74" s="20" t="s">
        <v>134</v>
      </c>
      <c r="C74" s="20" t="s">
        <v>25</v>
      </c>
      <c r="D74" s="20" t="s">
        <v>27</v>
      </c>
      <c r="E74" s="20" t="s">
        <v>137</v>
      </c>
      <c r="F74" s="20"/>
      <c r="G74" s="117">
        <f>G75</f>
        <v>459.2</v>
      </c>
    </row>
    <row r="75" spans="1:7" ht="18.75">
      <c r="A75" s="17" t="s">
        <v>159</v>
      </c>
      <c r="B75" s="20" t="s">
        <v>134</v>
      </c>
      <c r="C75" s="20" t="s">
        <v>25</v>
      </c>
      <c r="D75" s="20" t="s">
        <v>27</v>
      </c>
      <c r="E75" s="20" t="s">
        <v>158</v>
      </c>
      <c r="F75" s="20"/>
      <c r="G75" s="117">
        <f>G76</f>
        <v>459.2</v>
      </c>
    </row>
    <row r="76" spans="1:7" ht="38.25">
      <c r="A76" s="17" t="s">
        <v>160</v>
      </c>
      <c r="B76" s="20" t="s">
        <v>134</v>
      </c>
      <c r="C76" s="20" t="s">
        <v>25</v>
      </c>
      <c r="D76" s="20" t="s">
        <v>27</v>
      </c>
      <c r="E76" s="20" t="s">
        <v>161</v>
      </c>
      <c r="F76" s="20"/>
      <c r="G76" s="117">
        <f>G77</f>
        <v>459.2</v>
      </c>
    </row>
    <row r="77" spans="1:7" ht="51">
      <c r="A77" s="17" t="s">
        <v>268</v>
      </c>
      <c r="B77" s="20" t="s">
        <v>134</v>
      </c>
      <c r="C77" s="20" t="s">
        <v>25</v>
      </c>
      <c r="D77" s="20" t="s">
        <v>27</v>
      </c>
      <c r="E77" s="20" t="s">
        <v>162</v>
      </c>
      <c r="F77" s="20" t="s">
        <v>43</v>
      </c>
      <c r="G77" s="117">
        <v>459.2</v>
      </c>
    </row>
    <row r="78" spans="1:7" ht="18.75">
      <c r="A78" s="17" t="s">
        <v>41</v>
      </c>
      <c r="B78" s="20" t="s">
        <v>134</v>
      </c>
      <c r="C78" s="20" t="s">
        <v>25</v>
      </c>
      <c r="D78" s="20" t="s">
        <v>42</v>
      </c>
      <c r="E78" s="20"/>
      <c r="F78" s="20"/>
      <c r="G78" s="117">
        <f>G79</f>
        <v>33443.8</v>
      </c>
    </row>
    <row r="79" spans="1:7" ht="38.25">
      <c r="A79" s="17" t="s">
        <v>163</v>
      </c>
      <c r="B79" s="20" t="s">
        <v>134</v>
      </c>
      <c r="C79" s="20" t="s">
        <v>25</v>
      </c>
      <c r="D79" s="20" t="s">
        <v>42</v>
      </c>
      <c r="E79" s="20" t="s">
        <v>165</v>
      </c>
      <c r="F79" s="20"/>
      <c r="G79" s="117">
        <f>G80</f>
        <v>33443.8</v>
      </c>
    </row>
    <row r="80" spans="1:7" ht="25.5">
      <c r="A80" s="17" t="s">
        <v>164</v>
      </c>
      <c r="B80" s="20" t="s">
        <v>134</v>
      </c>
      <c r="C80" s="20" t="s">
        <v>25</v>
      </c>
      <c r="D80" s="20" t="s">
        <v>42</v>
      </c>
      <c r="E80" s="20" t="s">
        <v>166</v>
      </c>
      <c r="F80" s="20"/>
      <c r="G80" s="117">
        <f>G81</f>
        <v>33443.8</v>
      </c>
    </row>
    <row r="81" spans="1:7" ht="25.5">
      <c r="A81" s="17" t="s">
        <v>167</v>
      </c>
      <c r="B81" s="20" t="s">
        <v>134</v>
      </c>
      <c r="C81" s="20" t="s">
        <v>25</v>
      </c>
      <c r="D81" s="20" t="s">
        <v>42</v>
      </c>
      <c r="E81" s="52" t="s">
        <v>168</v>
      </c>
      <c r="F81" s="20"/>
      <c r="G81" s="117">
        <f>G82+G83+G84</f>
        <v>33443.8</v>
      </c>
    </row>
    <row r="82" spans="1:7" ht="38.25">
      <c r="A82" s="17" t="s">
        <v>453</v>
      </c>
      <c r="B82" s="20" t="s">
        <v>134</v>
      </c>
      <c r="C82" s="20" t="s">
        <v>25</v>
      </c>
      <c r="D82" s="20" t="s">
        <v>42</v>
      </c>
      <c r="E82" s="52" t="s">
        <v>454</v>
      </c>
      <c r="F82" s="20" t="s">
        <v>43</v>
      </c>
      <c r="G82" s="117">
        <v>0</v>
      </c>
    </row>
    <row r="83" spans="1:7" ht="51">
      <c r="A83" s="17" t="s">
        <v>447</v>
      </c>
      <c r="B83" s="20" t="s">
        <v>134</v>
      </c>
      <c r="C83" s="20" t="s">
        <v>25</v>
      </c>
      <c r="D83" s="20" t="s">
        <v>42</v>
      </c>
      <c r="E83" s="20" t="s">
        <v>170</v>
      </c>
      <c r="F83" s="20" t="s">
        <v>43</v>
      </c>
      <c r="G83" s="117">
        <v>8791.5</v>
      </c>
    </row>
    <row r="84" spans="1:7" ht="38.25">
      <c r="A84" s="17" t="s">
        <v>169</v>
      </c>
      <c r="B84" s="20" t="s">
        <v>134</v>
      </c>
      <c r="C84" s="20" t="s">
        <v>25</v>
      </c>
      <c r="D84" s="20" t="s">
        <v>42</v>
      </c>
      <c r="E84" s="20" t="s">
        <v>170</v>
      </c>
      <c r="F84" s="20" t="s">
        <v>46</v>
      </c>
      <c r="G84" s="117">
        <v>24652.3</v>
      </c>
    </row>
    <row r="85" spans="1:7" ht="18.75">
      <c r="A85" s="17" t="s">
        <v>47</v>
      </c>
      <c r="B85" s="20" t="s">
        <v>134</v>
      </c>
      <c r="C85" s="20" t="s">
        <v>25</v>
      </c>
      <c r="D85" s="20" t="s">
        <v>26</v>
      </c>
      <c r="E85" s="20"/>
      <c r="F85" s="20"/>
      <c r="G85" s="117">
        <f>G86</f>
        <v>26472.899999999998</v>
      </c>
    </row>
    <row r="86" spans="1:7" ht="38.25">
      <c r="A86" s="17" t="s">
        <v>163</v>
      </c>
      <c r="B86" s="20" t="s">
        <v>134</v>
      </c>
      <c r="C86" s="20" t="s">
        <v>25</v>
      </c>
      <c r="D86" s="20" t="s">
        <v>26</v>
      </c>
      <c r="E86" s="20" t="s">
        <v>165</v>
      </c>
      <c r="F86" s="20"/>
      <c r="G86" s="117">
        <f>G87+G101</f>
        <v>26472.899999999998</v>
      </c>
    </row>
    <row r="87" spans="1:7" ht="25.5">
      <c r="A87" s="17" t="s">
        <v>171</v>
      </c>
      <c r="B87" s="20" t="s">
        <v>134</v>
      </c>
      <c r="C87" s="20" t="s">
        <v>25</v>
      </c>
      <c r="D87" s="20" t="s">
        <v>26</v>
      </c>
      <c r="E87" s="20" t="s">
        <v>172</v>
      </c>
      <c r="F87" s="20"/>
      <c r="G87" s="117">
        <f>G88+G91+G95+G97+G99</f>
        <v>23638.8</v>
      </c>
    </row>
    <row r="88" spans="1:7" ht="25.5">
      <c r="A88" s="17" t="s">
        <v>554</v>
      </c>
      <c r="B88" s="20" t="s">
        <v>134</v>
      </c>
      <c r="C88" s="20" t="s">
        <v>25</v>
      </c>
      <c r="D88" s="20" t="s">
        <v>26</v>
      </c>
      <c r="E88" s="20" t="s">
        <v>555</v>
      </c>
      <c r="F88" s="20"/>
      <c r="G88" s="117">
        <f>G89+G90</f>
        <v>2637.1</v>
      </c>
    </row>
    <row r="89" spans="1:7" ht="51">
      <c r="A89" s="17" t="s">
        <v>556</v>
      </c>
      <c r="B89" s="20" t="s">
        <v>134</v>
      </c>
      <c r="C89" s="20" t="s">
        <v>25</v>
      </c>
      <c r="D89" s="20" t="s">
        <v>26</v>
      </c>
      <c r="E89" s="20" t="s">
        <v>557</v>
      </c>
      <c r="F89" s="20" t="s">
        <v>43</v>
      </c>
      <c r="G89" s="117">
        <v>2487.1</v>
      </c>
    </row>
    <row r="90" spans="1:7" ht="38.25">
      <c r="A90" s="17" t="s">
        <v>412</v>
      </c>
      <c r="B90" s="20" t="s">
        <v>134</v>
      </c>
      <c r="C90" s="20" t="s">
        <v>25</v>
      </c>
      <c r="D90" s="20" t="s">
        <v>26</v>
      </c>
      <c r="E90" s="20" t="s">
        <v>592</v>
      </c>
      <c r="F90" s="20" t="s">
        <v>43</v>
      </c>
      <c r="G90" s="117">
        <v>150</v>
      </c>
    </row>
    <row r="91" spans="1:7" ht="76.5">
      <c r="A91" s="17" t="s">
        <v>410</v>
      </c>
      <c r="B91" s="20" t="s">
        <v>134</v>
      </c>
      <c r="C91" s="20" t="s">
        <v>25</v>
      </c>
      <c r="D91" s="20" t="s">
        <v>26</v>
      </c>
      <c r="E91" s="20" t="s">
        <v>411</v>
      </c>
      <c r="F91" s="20"/>
      <c r="G91" s="117">
        <f>G93+G94+G92</f>
        <v>18686.7</v>
      </c>
    </row>
    <row r="92" spans="1:7" ht="76.5">
      <c r="A92" s="118" t="s">
        <v>588</v>
      </c>
      <c r="B92" s="20" t="s">
        <v>134</v>
      </c>
      <c r="C92" s="20" t="s">
        <v>25</v>
      </c>
      <c r="D92" s="20" t="s">
        <v>26</v>
      </c>
      <c r="E92" s="20" t="s">
        <v>593</v>
      </c>
      <c r="F92" s="20" t="s">
        <v>43</v>
      </c>
      <c r="G92" s="117">
        <v>0</v>
      </c>
    </row>
    <row r="93" spans="1:7" ht="63.75">
      <c r="A93" s="17" t="s">
        <v>450</v>
      </c>
      <c r="B93" s="20" t="s">
        <v>134</v>
      </c>
      <c r="C93" s="20" t="s">
        <v>25</v>
      </c>
      <c r="D93" s="20" t="s">
        <v>26</v>
      </c>
      <c r="E93" s="20" t="s">
        <v>499</v>
      </c>
      <c r="F93" s="20" t="s">
        <v>44</v>
      </c>
      <c r="G93" s="117">
        <v>0</v>
      </c>
    </row>
    <row r="94" spans="1:7" ht="38.25">
      <c r="A94" s="17" t="s">
        <v>412</v>
      </c>
      <c r="B94" s="20" t="s">
        <v>134</v>
      </c>
      <c r="C94" s="20" t="s">
        <v>25</v>
      </c>
      <c r="D94" s="20" t="s">
        <v>26</v>
      </c>
      <c r="E94" s="20" t="s">
        <v>413</v>
      </c>
      <c r="F94" s="20" t="s">
        <v>43</v>
      </c>
      <c r="G94" s="117">
        <v>18686.7</v>
      </c>
    </row>
    <row r="95" spans="1:7" ht="25.5">
      <c r="A95" s="17" t="s">
        <v>173</v>
      </c>
      <c r="B95" s="20" t="s">
        <v>134</v>
      </c>
      <c r="C95" s="20" t="s">
        <v>25</v>
      </c>
      <c r="D95" s="20" t="s">
        <v>26</v>
      </c>
      <c r="E95" s="20" t="s">
        <v>174</v>
      </c>
      <c r="F95" s="20"/>
      <c r="G95" s="117">
        <f>G96</f>
        <v>1143</v>
      </c>
    </row>
    <row r="96" spans="1:7" ht="38.25">
      <c r="A96" s="17" t="s">
        <v>269</v>
      </c>
      <c r="B96" s="20" t="s">
        <v>134</v>
      </c>
      <c r="C96" s="20" t="s">
        <v>25</v>
      </c>
      <c r="D96" s="20" t="s">
        <v>26</v>
      </c>
      <c r="E96" s="20" t="s">
        <v>175</v>
      </c>
      <c r="F96" s="20" t="s">
        <v>43</v>
      </c>
      <c r="G96" s="117">
        <v>1143</v>
      </c>
    </row>
    <row r="97" spans="1:7" ht="18.75">
      <c r="A97" s="17" t="s">
        <v>177</v>
      </c>
      <c r="B97" s="20" t="s">
        <v>134</v>
      </c>
      <c r="C97" s="20" t="s">
        <v>25</v>
      </c>
      <c r="D97" s="20" t="s">
        <v>26</v>
      </c>
      <c r="E97" s="20" t="s">
        <v>176</v>
      </c>
      <c r="F97" s="20"/>
      <c r="G97" s="117">
        <f>G98</f>
        <v>119</v>
      </c>
    </row>
    <row r="98" spans="1:7" ht="63.75">
      <c r="A98" s="17" t="s">
        <v>419</v>
      </c>
      <c r="B98" s="20" t="s">
        <v>134</v>
      </c>
      <c r="C98" s="20" t="s">
        <v>25</v>
      </c>
      <c r="D98" s="20" t="s">
        <v>26</v>
      </c>
      <c r="E98" s="20" t="s">
        <v>178</v>
      </c>
      <c r="F98" s="20" t="s">
        <v>33</v>
      </c>
      <c r="G98" s="117">
        <v>119</v>
      </c>
    </row>
    <row r="99" spans="1:7" ht="25.5">
      <c r="A99" s="17" t="s">
        <v>179</v>
      </c>
      <c r="B99" s="20" t="s">
        <v>134</v>
      </c>
      <c r="C99" s="20" t="s">
        <v>25</v>
      </c>
      <c r="D99" s="20" t="s">
        <v>26</v>
      </c>
      <c r="E99" s="20" t="s">
        <v>180</v>
      </c>
      <c r="F99" s="20"/>
      <c r="G99" s="117">
        <f>G100</f>
        <v>1053</v>
      </c>
    </row>
    <row r="100" spans="1:7" ht="38.25">
      <c r="A100" s="17" t="s">
        <v>270</v>
      </c>
      <c r="B100" s="20" t="s">
        <v>134</v>
      </c>
      <c r="C100" s="20" t="s">
        <v>25</v>
      </c>
      <c r="D100" s="20" t="s">
        <v>26</v>
      </c>
      <c r="E100" s="20" t="s">
        <v>181</v>
      </c>
      <c r="F100" s="20" t="s">
        <v>43</v>
      </c>
      <c r="G100" s="117">
        <v>1053</v>
      </c>
    </row>
    <row r="101" spans="1:7" ht="38.25">
      <c r="A101" s="17" t="s">
        <v>182</v>
      </c>
      <c r="B101" s="20" t="s">
        <v>134</v>
      </c>
      <c r="C101" s="20" t="s">
        <v>25</v>
      </c>
      <c r="D101" s="20" t="s">
        <v>26</v>
      </c>
      <c r="E101" s="20" t="s">
        <v>183</v>
      </c>
      <c r="F101" s="20"/>
      <c r="G101" s="117">
        <f>G102</f>
        <v>2834.1</v>
      </c>
    </row>
    <row r="102" spans="1:7" ht="76.5">
      <c r="A102" s="17" t="s">
        <v>185</v>
      </c>
      <c r="B102" s="20" t="s">
        <v>134</v>
      </c>
      <c r="C102" s="20" t="s">
        <v>25</v>
      </c>
      <c r="D102" s="20" t="s">
        <v>26</v>
      </c>
      <c r="E102" s="20" t="s">
        <v>186</v>
      </c>
      <c r="F102" s="20"/>
      <c r="G102" s="117">
        <f>G103+G104</f>
        <v>2834.1</v>
      </c>
    </row>
    <row r="103" spans="1:7" ht="63.75">
      <c r="A103" s="118" t="s">
        <v>594</v>
      </c>
      <c r="B103" s="20" t="s">
        <v>134</v>
      </c>
      <c r="C103" s="20" t="s">
        <v>25</v>
      </c>
      <c r="D103" s="20" t="s">
        <v>26</v>
      </c>
      <c r="E103" s="20" t="s">
        <v>595</v>
      </c>
      <c r="F103" s="20" t="s">
        <v>43</v>
      </c>
      <c r="G103" s="117">
        <v>2242.6</v>
      </c>
    </row>
    <row r="104" spans="1:7" ht="89.25">
      <c r="A104" s="118" t="s">
        <v>596</v>
      </c>
      <c r="B104" s="20" t="s">
        <v>134</v>
      </c>
      <c r="C104" s="20" t="s">
        <v>25</v>
      </c>
      <c r="D104" s="20" t="s">
        <v>26</v>
      </c>
      <c r="E104" s="20" t="s">
        <v>597</v>
      </c>
      <c r="F104" s="20" t="s">
        <v>43</v>
      </c>
      <c r="G104" s="117">
        <v>591.5</v>
      </c>
    </row>
    <row r="105" spans="1:7" ht="18.75">
      <c r="A105" s="17" t="s">
        <v>48</v>
      </c>
      <c r="B105" s="20" t="s">
        <v>134</v>
      </c>
      <c r="C105" s="20" t="s">
        <v>27</v>
      </c>
      <c r="D105" s="20"/>
      <c r="E105" s="20"/>
      <c r="F105" s="20"/>
      <c r="G105" s="117">
        <f>G106+G123+G137+G158</f>
        <v>943571.9</v>
      </c>
    </row>
    <row r="106" spans="1:7" ht="18.75">
      <c r="A106" s="17" t="s">
        <v>15</v>
      </c>
      <c r="B106" s="20" t="s">
        <v>134</v>
      </c>
      <c r="C106" s="20" t="s">
        <v>27</v>
      </c>
      <c r="D106" s="20" t="s">
        <v>24</v>
      </c>
      <c r="E106" s="20"/>
      <c r="F106" s="20"/>
      <c r="G106" s="117">
        <f>G107</f>
        <v>47244.50000000001</v>
      </c>
    </row>
    <row r="107" spans="1:7" ht="38.25">
      <c r="A107" s="17" t="s">
        <v>163</v>
      </c>
      <c r="B107" s="20" t="s">
        <v>134</v>
      </c>
      <c r="C107" s="20" t="s">
        <v>27</v>
      </c>
      <c r="D107" s="20" t="s">
        <v>24</v>
      </c>
      <c r="E107" s="20" t="s">
        <v>165</v>
      </c>
      <c r="F107" s="20"/>
      <c r="G107" s="117">
        <f>G108</f>
        <v>47244.50000000001</v>
      </c>
    </row>
    <row r="108" spans="1:7" ht="38.25">
      <c r="A108" s="17" t="s">
        <v>182</v>
      </c>
      <c r="B108" s="20" t="s">
        <v>134</v>
      </c>
      <c r="C108" s="20" t="s">
        <v>27</v>
      </c>
      <c r="D108" s="20" t="s">
        <v>24</v>
      </c>
      <c r="E108" s="20" t="s">
        <v>183</v>
      </c>
      <c r="F108" s="20"/>
      <c r="G108" s="117">
        <f>G109++G111+G115+G117+G121</f>
        <v>47244.50000000001</v>
      </c>
    </row>
    <row r="109" spans="1:7" ht="38.25">
      <c r="A109" s="17" t="s">
        <v>449</v>
      </c>
      <c r="B109" s="20" t="s">
        <v>134</v>
      </c>
      <c r="C109" s="20" t="s">
        <v>27</v>
      </c>
      <c r="D109" s="20" t="s">
        <v>24</v>
      </c>
      <c r="E109" s="20" t="s">
        <v>184</v>
      </c>
      <c r="F109" s="20"/>
      <c r="G109" s="117">
        <f>G110</f>
        <v>46999.3</v>
      </c>
    </row>
    <row r="110" spans="1:7" ht="51">
      <c r="A110" s="17" t="s">
        <v>558</v>
      </c>
      <c r="B110" s="20" t="s">
        <v>134</v>
      </c>
      <c r="C110" s="20" t="s">
        <v>27</v>
      </c>
      <c r="D110" s="20" t="s">
        <v>24</v>
      </c>
      <c r="E110" s="20" t="s">
        <v>455</v>
      </c>
      <c r="F110" s="20" t="s">
        <v>44</v>
      </c>
      <c r="G110" s="117">
        <v>46999.3</v>
      </c>
    </row>
    <row r="111" spans="1:7" ht="38.25">
      <c r="A111" s="17" t="s">
        <v>502</v>
      </c>
      <c r="B111" s="20" t="s">
        <v>134</v>
      </c>
      <c r="C111" s="20" t="s">
        <v>27</v>
      </c>
      <c r="D111" s="20" t="s">
        <v>24</v>
      </c>
      <c r="E111" s="20" t="s">
        <v>503</v>
      </c>
      <c r="F111" s="20"/>
      <c r="G111" s="117">
        <f>G112+G113+G114</f>
        <v>0</v>
      </c>
    </row>
    <row r="112" spans="1:7" ht="89.25">
      <c r="A112" s="17" t="s">
        <v>559</v>
      </c>
      <c r="B112" s="20" t="s">
        <v>134</v>
      </c>
      <c r="C112" s="20" t="s">
        <v>27</v>
      </c>
      <c r="D112" s="20" t="s">
        <v>24</v>
      </c>
      <c r="E112" s="20" t="s">
        <v>560</v>
      </c>
      <c r="F112" s="20" t="s">
        <v>44</v>
      </c>
      <c r="G112" s="117">
        <v>0</v>
      </c>
    </row>
    <row r="113" spans="1:7" ht="63.75">
      <c r="A113" s="17" t="s">
        <v>561</v>
      </c>
      <c r="B113" s="20" t="s">
        <v>134</v>
      </c>
      <c r="C113" s="20" t="s">
        <v>27</v>
      </c>
      <c r="D113" s="20" t="s">
        <v>24</v>
      </c>
      <c r="E113" s="20" t="s">
        <v>562</v>
      </c>
      <c r="F113" s="20" t="s">
        <v>44</v>
      </c>
      <c r="G113" s="117">
        <v>0</v>
      </c>
    </row>
    <row r="114" spans="1:7" ht="63.75">
      <c r="A114" s="17" t="s">
        <v>504</v>
      </c>
      <c r="B114" s="20" t="s">
        <v>134</v>
      </c>
      <c r="C114" s="20" t="s">
        <v>27</v>
      </c>
      <c r="D114" s="20" t="s">
        <v>24</v>
      </c>
      <c r="E114" s="20" t="s">
        <v>563</v>
      </c>
      <c r="F114" s="20" t="s">
        <v>44</v>
      </c>
      <c r="G114" s="117">
        <v>0</v>
      </c>
    </row>
    <row r="115" spans="1:7" ht="76.5">
      <c r="A115" s="122" t="s">
        <v>495</v>
      </c>
      <c r="B115" s="123" t="s">
        <v>134</v>
      </c>
      <c r="C115" s="123" t="s">
        <v>27</v>
      </c>
      <c r="D115" s="123" t="s">
        <v>24</v>
      </c>
      <c r="E115" s="123" t="s">
        <v>186</v>
      </c>
      <c r="F115" s="123"/>
      <c r="G115" s="152">
        <f>G116</f>
        <v>126.3</v>
      </c>
    </row>
    <row r="116" spans="1:7" ht="38.25">
      <c r="A116" s="122" t="s">
        <v>496</v>
      </c>
      <c r="B116" s="123" t="s">
        <v>134</v>
      </c>
      <c r="C116" s="123" t="s">
        <v>27</v>
      </c>
      <c r="D116" s="123" t="s">
        <v>24</v>
      </c>
      <c r="E116" s="123" t="s">
        <v>187</v>
      </c>
      <c r="F116" s="123" t="s">
        <v>43</v>
      </c>
      <c r="G116" s="152">
        <v>126.3</v>
      </c>
    </row>
    <row r="117" spans="1:7" ht="38.25">
      <c r="A117" s="17" t="s">
        <v>507</v>
      </c>
      <c r="B117" s="123" t="s">
        <v>134</v>
      </c>
      <c r="C117" s="123" t="s">
        <v>27</v>
      </c>
      <c r="D117" s="123" t="s">
        <v>24</v>
      </c>
      <c r="E117" s="20" t="s">
        <v>188</v>
      </c>
      <c r="F117" s="20"/>
      <c r="G117" s="117">
        <f>G118+G119+G120</f>
        <v>0</v>
      </c>
    </row>
    <row r="118" spans="1:7" ht="63.75">
      <c r="A118" s="17" t="s">
        <v>273</v>
      </c>
      <c r="B118" s="123" t="s">
        <v>134</v>
      </c>
      <c r="C118" s="123" t="s">
        <v>27</v>
      </c>
      <c r="D118" s="123" t="s">
        <v>24</v>
      </c>
      <c r="E118" s="20" t="s">
        <v>189</v>
      </c>
      <c r="F118" s="20" t="s">
        <v>44</v>
      </c>
      <c r="G118" s="117">
        <v>0</v>
      </c>
    </row>
    <row r="119" spans="1:7" ht="89.25">
      <c r="A119" s="17" t="s">
        <v>508</v>
      </c>
      <c r="B119" s="123" t="s">
        <v>134</v>
      </c>
      <c r="C119" s="123" t="s">
        <v>27</v>
      </c>
      <c r="D119" s="123" t="s">
        <v>24</v>
      </c>
      <c r="E119" s="20" t="s">
        <v>510</v>
      </c>
      <c r="F119" s="20" t="s">
        <v>44</v>
      </c>
      <c r="G119" s="117">
        <v>0</v>
      </c>
    </row>
    <row r="120" spans="1:7" ht="102">
      <c r="A120" s="17" t="s">
        <v>509</v>
      </c>
      <c r="B120" s="123" t="s">
        <v>134</v>
      </c>
      <c r="C120" s="123" t="s">
        <v>27</v>
      </c>
      <c r="D120" s="123" t="s">
        <v>24</v>
      </c>
      <c r="E120" s="20" t="s">
        <v>511</v>
      </c>
      <c r="F120" s="20" t="s">
        <v>44</v>
      </c>
      <c r="G120" s="117">
        <v>0</v>
      </c>
    </row>
    <row r="121" spans="1:7" ht="38.25">
      <c r="A121" s="17" t="s">
        <v>190</v>
      </c>
      <c r="B121" s="20" t="s">
        <v>134</v>
      </c>
      <c r="C121" s="20" t="s">
        <v>27</v>
      </c>
      <c r="D121" s="20" t="s">
        <v>24</v>
      </c>
      <c r="E121" s="20" t="s">
        <v>191</v>
      </c>
      <c r="F121" s="20"/>
      <c r="G121" s="117">
        <f>G122</f>
        <v>118.9</v>
      </c>
    </row>
    <row r="122" spans="1:7" ht="51">
      <c r="A122" s="17" t="s">
        <v>391</v>
      </c>
      <c r="B122" s="20" t="s">
        <v>134</v>
      </c>
      <c r="C122" s="20" t="s">
        <v>27</v>
      </c>
      <c r="D122" s="20" t="s">
        <v>24</v>
      </c>
      <c r="E122" s="20" t="s">
        <v>193</v>
      </c>
      <c r="F122" s="20" t="s">
        <v>43</v>
      </c>
      <c r="G122" s="117">
        <v>118.9</v>
      </c>
    </row>
    <row r="123" spans="1:7" ht="18.75">
      <c r="A123" s="17" t="s">
        <v>16</v>
      </c>
      <c r="B123" s="20" t="s">
        <v>134</v>
      </c>
      <c r="C123" s="20" t="s">
        <v>27</v>
      </c>
      <c r="D123" s="20" t="s">
        <v>28</v>
      </c>
      <c r="E123" s="20"/>
      <c r="F123" s="20"/>
      <c r="G123" s="153">
        <f>G124</f>
        <v>29898</v>
      </c>
    </row>
    <row r="124" spans="1:7" ht="38.25">
      <c r="A124" s="17" t="s">
        <v>163</v>
      </c>
      <c r="B124" s="20" t="s">
        <v>134</v>
      </c>
      <c r="C124" s="20" t="s">
        <v>27</v>
      </c>
      <c r="D124" s="20" t="s">
        <v>28</v>
      </c>
      <c r="E124" s="20" t="s">
        <v>165</v>
      </c>
      <c r="F124" s="20"/>
      <c r="G124" s="117">
        <f>G125+G134</f>
        <v>29898</v>
      </c>
    </row>
    <row r="125" spans="1:7" ht="38.25">
      <c r="A125" s="17" t="s">
        <v>182</v>
      </c>
      <c r="B125" s="20" t="s">
        <v>134</v>
      </c>
      <c r="C125" s="20" t="s">
        <v>27</v>
      </c>
      <c r="D125" s="20" t="s">
        <v>28</v>
      </c>
      <c r="E125" s="20" t="s">
        <v>183</v>
      </c>
      <c r="F125" s="20"/>
      <c r="G125" s="117">
        <f>G126</f>
        <v>10545.9</v>
      </c>
    </row>
    <row r="126" spans="1:7" ht="76.5">
      <c r="A126" s="17" t="s">
        <v>185</v>
      </c>
      <c r="B126" s="20" t="s">
        <v>134</v>
      </c>
      <c r="C126" s="20" t="s">
        <v>27</v>
      </c>
      <c r="D126" s="20" t="s">
        <v>28</v>
      </c>
      <c r="E126" s="20" t="s">
        <v>186</v>
      </c>
      <c r="F126" s="20"/>
      <c r="G126" s="117">
        <f>G128+G130+G129+G131+G127</f>
        <v>10545.9</v>
      </c>
    </row>
    <row r="127" spans="1:7" ht="76.5">
      <c r="A127" s="124" t="s">
        <v>588</v>
      </c>
      <c r="B127" s="20" t="s">
        <v>134</v>
      </c>
      <c r="C127" s="20" t="s">
        <v>27</v>
      </c>
      <c r="D127" s="20" t="s">
        <v>28</v>
      </c>
      <c r="E127" s="20" t="s">
        <v>598</v>
      </c>
      <c r="F127" s="20" t="s">
        <v>43</v>
      </c>
      <c r="G127" s="117">
        <v>0</v>
      </c>
    </row>
    <row r="128" spans="1:7" ht="89.25">
      <c r="A128" s="17" t="s">
        <v>517</v>
      </c>
      <c r="B128" s="20" t="s">
        <v>134</v>
      </c>
      <c r="C128" s="20" t="s">
        <v>27</v>
      </c>
      <c r="D128" s="20" t="s">
        <v>28</v>
      </c>
      <c r="E128" s="20" t="s">
        <v>518</v>
      </c>
      <c r="F128" s="20" t="s">
        <v>43</v>
      </c>
      <c r="G128" s="117">
        <v>0</v>
      </c>
    </row>
    <row r="129" spans="1:7" ht="89.25">
      <c r="A129" s="17" t="s">
        <v>599</v>
      </c>
      <c r="B129" s="20" t="s">
        <v>134</v>
      </c>
      <c r="C129" s="20" t="s">
        <v>27</v>
      </c>
      <c r="D129" s="20" t="s">
        <v>28</v>
      </c>
      <c r="E129" s="20" t="s">
        <v>597</v>
      </c>
      <c r="F129" s="20" t="s">
        <v>43</v>
      </c>
      <c r="G129" s="117">
        <v>1536.3</v>
      </c>
    </row>
    <row r="130" spans="1:7" ht="38.25">
      <c r="A130" s="7" t="s">
        <v>267</v>
      </c>
      <c r="B130" s="20" t="s">
        <v>134</v>
      </c>
      <c r="C130" s="20" t="s">
        <v>27</v>
      </c>
      <c r="D130" s="20" t="s">
        <v>28</v>
      </c>
      <c r="E130" s="20" t="s">
        <v>187</v>
      </c>
      <c r="F130" s="20" t="s">
        <v>43</v>
      </c>
      <c r="G130" s="117">
        <v>6496.4</v>
      </c>
    </row>
    <row r="131" spans="1:7" ht="89.25">
      <c r="A131" s="7" t="s">
        <v>600</v>
      </c>
      <c r="B131" s="20" t="s">
        <v>134</v>
      </c>
      <c r="C131" s="20" t="s">
        <v>27</v>
      </c>
      <c r="D131" s="20" t="s">
        <v>28</v>
      </c>
      <c r="E131" s="20" t="s">
        <v>601</v>
      </c>
      <c r="F131" s="20" t="s">
        <v>43</v>
      </c>
      <c r="G131" s="117">
        <v>2513.2</v>
      </c>
    </row>
    <row r="132" spans="1:7" ht="25.5">
      <c r="A132" s="125" t="s">
        <v>405</v>
      </c>
      <c r="B132" s="20" t="s">
        <v>134</v>
      </c>
      <c r="C132" s="20" t="s">
        <v>27</v>
      </c>
      <c r="D132" s="20" t="s">
        <v>28</v>
      </c>
      <c r="E132" s="20" t="s">
        <v>406</v>
      </c>
      <c r="F132" s="20"/>
      <c r="G132" s="117">
        <f>G133</f>
        <v>0</v>
      </c>
    </row>
    <row r="133" spans="1:7" ht="38.25">
      <c r="A133" s="125" t="s">
        <v>408</v>
      </c>
      <c r="B133" s="20" t="s">
        <v>134</v>
      </c>
      <c r="C133" s="20" t="s">
        <v>27</v>
      </c>
      <c r="D133" s="20" t="s">
        <v>28</v>
      </c>
      <c r="E133" s="20" t="s">
        <v>409</v>
      </c>
      <c r="F133" s="20" t="s">
        <v>43</v>
      </c>
      <c r="G133" s="117">
        <v>0</v>
      </c>
    </row>
    <row r="134" spans="1:7" ht="25.5">
      <c r="A134" s="125" t="s">
        <v>198</v>
      </c>
      <c r="B134" s="20"/>
      <c r="C134" s="20" t="s">
        <v>27</v>
      </c>
      <c r="D134" s="20" t="s">
        <v>28</v>
      </c>
      <c r="E134" s="20" t="s">
        <v>199</v>
      </c>
      <c r="F134" s="20"/>
      <c r="G134" s="117">
        <f>G135</f>
        <v>19352.1</v>
      </c>
    </row>
    <row r="135" spans="1:7" ht="38.25">
      <c r="A135" s="125" t="s">
        <v>197</v>
      </c>
      <c r="B135" s="20"/>
      <c r="C135" s="20" t="s">
        <v>27</v>
      </c>
      <c r="D135" s="20" t="s">
        <v>28</v>
      </c>
      <c r="E135" s="20" t="s">
        <v>201</v>
      </c>
      <c r="F135" s="20"/>
      <c r="G135" s="117">
        <f>G136</f>
        <v>19352.1</v>
      </c>
    </row>
    <row r="136" spans="1:7" ht="89.25">
      <c r="A136" s="125" t="s">
        <v>602</v>
      </c>
      <c r="B136" s="20" t="s">
        <v>134</v>
      </c>
      <c r="C136" s="20" t="s">
        <v>27</v>
      </c>
      <c r="D136" s="20" t="s">
        <v>28</v>
      </c>
      <c r="E136" s="20" t="s">
        <v>603</v>
      </c>
      <c r="F136" s="20" t="s">
        <v>43</v>
      </c>
      <c r="G136" s="117">
        <v>19352.1</v>
      </c>
    </row>
    <row r="137" spans="1:7" ht="18.75">
      <c r="A137" s="7" t="s">
        <v>17</v>
      </c>
      <c r="B137" s="20" t="s">
        <v>134</v>
      </c>
      <c r="C137" s="20" t="s">
        <v>27</v>
      </c>
      <c r="D137" s="20" t="s">
        <v>29</v>
      </c>
      <c r="E137" s="20"/>
      <c r="F137" s="20"/>
      <c r="G137" s="117">
        <f>G141+G143+G144+G146+G147+G148+G150+G153+G154+G157</f>
        <v>56690.5</v>
      </c>
    </row>
    <row r="138" spans="1:7" ht="38.25">
      <c r="A138" s="7" t="s">
        <v>163</v>
      </c>
      <c r="B138" s="20" t="s">
        <v>134</v>
      </c>
      <c r="C138" s="20" t="s">
        <v>27</v>
      </c>
      <c r="D138" s="20" t="s">
        <v>29</v>
      </c>
      <c r="E138" s="20" t="s">
        <v>165</v>
      </c>
      <c r="F138" s="20"/>
      <c r="G138" s="117">
        <f>G139+G151+G155</f>
        <v>56690.5</v>
      </c>
    </row>
    <row r="139" spans="1:7" ht="38.25">
      <c r="A139" s="7" t="s">
        <v>182</v>
      </c>
      <c r="B139" s="20" t="s">
        <v>134</v>
      </c>
      <c r="C139" s="20" t="s">
        <v>27</v>
      </c>
      <c r="D139" s="20" t="s">
        <v>29</v>
      </c>
      <c r="E139" s="20" t="s">
        <v>183</v>
      </c>
      <c r="F139" s="20"/>
      <c r="G139" s="117">
        <f>G140+G142+G145+G148</f>
        <v>21553.299999999996</v>
      </c>
    </row>
    <row r="140" spans="1:7" ht="76.5">
      <c r="A140" s="125" t="s">
        <v>490</v>
      </c>
      <c r="B140" s="123" t="s">
        <v>134</v>
      </c>
      <c r="C140" s="123" t="s">
        <v>27</v>
      </c>
      <c r="D140" s="123" t="s">
        <v>29</v>
      </c>
      <c r="E140" s="123" t="s">
        <v>186</v>
      </c>
      <c r="F140" s="123"/>
      <c r="G140" s="152">
        <f>G141</f>
        <v>218.9</v>
      </c>
    </row>
    <row r="141" spans="1:7" ht="38.25">
      <c r="A141" s="125" t="s">
        <v>267</v>
      </c>
      <c r="B141" s="123" t="s">
        <v>134</v>
      </c>
      <c r="C141" s="123" t="s">
        <v>27</v>
      </c>
      <c r="D141" s="123" t="s">
        <v>29</v>
      </c>
      <c r="E141" s="123" t="s">
        <v>187</v>
      </c>
      <c r="F141" s="123" t="s">
        <v>43</v>
      </c>
      <c r="G141" s="152">
        <v>218.9</v>
      </c>
    </row>
    <row r="142" spans="1:7" ht="25.5">
      <c r="A142" s="7" t="s">
        <v>194</v>
      </c>
      <c r="B142" s="20" t="s">
        <v>134</v>
      </c>
      <c r="C142" s="20" t="s">
        <v>27</v>
      </c>
      <c r="D142" s="20" t="s">
        <v>29</v>
      </c>
      <c r="E142" s="20" t="s">
        <v>195</v>
      </c>
      <c r="F142" s="20"/>
      <c r="G142" s="117">
        <f>G143+G144</f>
        <v>290.2</v>
      </c>
    </row>
    <row r="143" spans="1:7" ht="38.25">
      <c r="A143" s="7" t="s">
        <v>271</v>
      </c>
      <c r="B143" s="20" t="s">
        <v>134</v>
      </c>
      <c r="C143" s="20" t="s">
        <v>27</v>
      </c>
      <c r="D143" s="20" t="s">
        <v>29</v>
      </c>
      <c r="E143" s="20" t="s">
        <v>196</v>
      </c>
      <c r="F143" s="20" t="s">
        <v>43</v>
      </c>
      <c r="G143" s="117">
        <v>0</v>
      </c>
    </row>
    <row r="144" spans="1:7" ht="38.25">
      <c r="A144" s="7" t="s">
        <v>267</v>
      </c>
      <c r="B144" s="20" t="s">
        <v>134</v>
      </c>
      <c r="C144" s="20" t="s">
        <v>27</v>
      </c>
      <c r="D144" s="20" t="s">
        <v>29</v>
      </c>
      <c r="E144" s="20" t="s">
        <v>564</v>
      </c>
      <c r="F144" s="20" t="s">
        <v>43</v>
      </c>
      <c r="G144" s="117">
        <v>290.2</v>
      </c>
    </row>
    <row r="145" spans="1:7" ht="25.5">
      <c r="A145" s="125" t="s">
        <v>493</v>
      </c>
      <c r="B145" s="123" t="s">
        <v>134</v>
      </c>
      <c r="C145" s="123" t="s">
        <v>27</v>
      </c>
      <c r="D145" s="123" t="s">
        <v>29</v>
      </c>
      <c r="E145" s="123" t="s">
        <v>494</v>
      </c>
      <c r="F145" s="123"/>
      <c r="G145" s="152">
        <f>G146+G147</f>
        <v>18480.6</v>
      </c>
    </row>
    <row r="146" spans="1:7" ht="38.25">
      <c r="A146" s="125" t="s">
        <v>498</v>
      </c>
      <c r="B146" s="123" t="s">
        <v>134</v>
      </c>
      <c r="C146" s="123" t="s">
        <v>27</v>
      </c>
      <c r="D146" s="123" t="s">
        <v>29</v>
      </c>
      <c r="E146" s="123" t="s">
        <v>492</v>
      </c>
      <c r="F146" s="123" t="s">
        <v>43</v>
      </c>
      <c r="G146" s="152">
        <v>8347.8</v>
      </c>
    </row>
    <row r="147" spans="1:7" ht="63.75">
      <c r="A147" s="125" t="s">
        <v>604</v>
      </c>
      <c r="B147" s="123" t="s">
        <v>134</v>
      </c>
      <c r="C147" s="123" t="s">
        <v>27</v>
      </c>
      <c r="D147" s="123" t="s">
        <v>29</v>
      </c>
      <c r="E147" s="123" t="s">
        <v>605</v>
      </c>
      <c r="F147" s="123" t="s">
        <v>43</v>
      </c>
      <c r="G147" s="152">
        <v>10132.8</v>
      </c>
    </row>
    <row r="148" spans="1:7" ht="25.5">
      <c r="A148" s="125" t="s">
        <v>405</v>
      </c>
      <c r="B148" s="123" t="s">
        <v>134</v>
      </c>
      <c r="C148" s="123" t="s">
        <v>27</v>
      </c>
      <c r="D148" s="123" t="s">
        <v>29</v>
      </c>
      <c r="E148" s="123" t="s">
        <v>406</v>
      </c>
      <c r="F148" s="123"/>
      <c r="G148" s="152">
        <f>G149+G150</f>
        <v>2563.6</v>
      </c>
    </row>
    <row r="149" spans="1:7" ht="63.75">
      <c r="A149" s="7" t="s">
        <v>606</v>
      </c>
      <c r="B149" s="20" t="s">
        <v>134</v>
      </c>
      <c r="C149" s="20" t="s">
        <v>27</v>
      </c>
      <c r="D149" s="20" t="s">
        <v>29</v>
      </c>
      <c r="E149" s="20" t="s">
        <v>607</v>
      </c>
      <c r="F149" s="20" t="s">
        <v>43</v>
      </c>
      <c r="G149" s="117">
        <v>2563.6</v>
      </c>
    </row>
    <row r="150" spans="1:7" ht="38.25">
      <c r="A150" s="126" t="s">
        <v>408</v>
      </c>
      <c r="B150" s="127" t="s">
        <v>134</v>
      </c>
      <c r="C150" s="127" t="s">
        <v>27</v>
      </c>
      <c r="D150" s="127" t="s">
        <v>29</v>
      </c>
      <c r="E150" s="20" t="s">
        <v>409</v>
      </c>
      <c r="F150" s="127" t="s">
        <v>43</v>
      </c>
      <c r="G150" s="153">
        <v>0</v>
      </c>
    </row>
    <row r="151" spans="1:7" ht="25.5">
      <c r="A151" s="7" t="s">
        <v>198</v>
      </c>
      <c r="B151" s="20" t="s">
        <v>134</v>
      </c>
      <c r="C151" s="20" t="s">
        <v>27</v>
      </c>
      <c r="D151" s="20" t="s">
        <v>29</v>
      </c>
      <c r="E151" s="20" t="s">
        <v>199</v>
      </c>
      <c r="F151" s="20"/>
      <c r="G151" s="117">
        <f>G152</f>
        <v>4838.3</v>
      </c>
    </row>
    <row r="152" spans="1:7" ht="38.25">
      <c r="A152" s="7" t="s">
        <v>197</v>
      </c>
      <c r="B152" s="20" t="s">
        <v>134</v>
      </c>
      <c r="C152" s="20" t="s">
        <v>27</v>
      </c>
      <c r="D152" s="20" t="s">
        <v>29</v>
      </c>
      <c r="E152" s="20" t="s">
        <v>201</v>
      </c>
      <c r="F152" s="20"/>
      <c r="G152" s="117">
        <f>G154+G153</f>
        <v>4838.3</v>
      </c>
    </row>
    <row r="153" spans="1:7" ht="38.25">
      <c r="A153" s="7" t="s">
        <v>452</v>
      </c>
      <c r="B153" s="20" t="s">
        <v>134</v>
      </c>
      <c r="C153" s="20" t="s">
        <v>27</v>
      </c>
      <c r="D153" s="20" t="s">
        <v>29</v>
      </c>
      <c r="E153" s="20" t="s">
        <v>516</v>
      </c>
      <c r="F153" s="20" t="s">
        <v>43</v>
      </c>
      <c r="G153" s="117">
        <v>0</v>
      </c>
    </row>
    <row r="154" spans="1:7" ht="38.25">
      <c r="A154" s="7" t="s">
        <v>276</v>
      </c>
      <c r="B154" s="20" t="s">
        <v>134</v>
      </c>
      <c r="C154" s="20" t="s">
        <v>27</v>
      </c>
      <c r="D154" s="20" t="s">
        <v>29</v>
      </c>
      <c r="E154" s="20" t="s">
        <v>200</v>
      </c>
      <c r="F154" s="20" t="s">
        <v>43</v>
      </c>
      <c r="G154" s="117">
        <v>4838.3</v>
      </c>
    </row>
    <row r="155" spans="1:7" ht="25.5">
      <c r="A155" s="7" t="s">
        <v>202</v>
      </c>
      <c r="B155" s="20" t="s">
        <v>134</v>
      </c>
      <c r="C155" s="20" t="s">
        <v>27</v>
      </c>
      <c r="D155" s="20" t="s">
        <v>29</v>
      </c>
      <c r="E155" s="20" t="s">
        <v>203</v>
      </c>
      <c r="F155" s="20"/>
      <c r="G155" s="117">
        <f>G156</f>
        <v>30298.9</v>
      </c>
    </row>
    <row r="156" spans="1:7" ht="76.5">
      <c r="A156" s="7" t="s">
        <v>153</v>
      </c>
      <c r="B156" s="20" t="s">
        <v>134</v>
      </c>
      <c r="C156" s="20" t="s">
        <v>27</v>
      </c>
      <c r="D156" s="20" t="s">
        <v>29</v>
      </c>
      <c r="E156" s="20" t="s">
        <v>204</v>
      </c>
      <c r="F156" s="20"/>
      <c r="G156" s="117">
        <f>G157</f>
        <v>30298.9</v>
      </c>
    </row>
    <row r="157" spans="1:7" ht="25.5">
      <c r="A157" s="7" t="s">
        <v>205</v>
      </c>
      <c r="B157" s="20" t="s">
        <v>134</v>
      </c>
      <c r="C157" s="20" t="s">
        <v>27</v>
      </c>
      <c r="D157" s="20" t="s">
        <v>29</v>
      </c>
      <c r="E157" s="20" t="s">
        <v>206</v>
      </c>
      <c r="F157" s="20" t="s">
        <v>46</v>
      </c>
      <c r="G157" s="117">
        <v>30298.9</v>
      </c>
    </row>
    <row r="158" spans="1:7" ht="25.5">
      <c r="A158" s="7" t="s">
        <v>49</v>
      </c>
      <c r="B158" s="20" t="s">
        <v>134</v>
      </c>
      <c r="C158" s="20" t="s">
        <v>27</v>
      </c>
      <c r="D158" s="20" t="s">
        <v>27</v>
      </c>
      <c r="E158" s="20"/>
      <c r="F158" s="20"/>
      <c r="G158" s="117">
        <f>G159</f>
        <v>809738.9</v>
      </c>
    </row>
    <row r="159" spans="1:7" ht="38.25">
      <c r="A159" s="7" t="s">
        <v>163</v>
      </c>
      <c r="B159" s="20" t="s">
        <v>134</v>
      </c>
      <c r="C159" s="20" t="s">
        <v>27</v>
      </c>
      <c r="D159" s="20" t="s">
        <v>27</v>
      </c>
      <c r="E159" s="20" t="s">
        <v>165</v>
      </c>
      <c r="F159" s="20"/>
      <c r="G159" s="117">
        <f>G160</f>
        <v>809738.9</v>
      </c>
    </row>
    <row r="160" spans="1:7" ht="38.25">
      <c r="A160" s="7" t="s">
        <v>182</v>
      </c>
      <c r="B160" s="20" t="s">
        <v>134</v>
      </c>
      <c r="C160" s="20" t="s">
        <v>27</v>
      </c>
      <c r="D160" s="20" t="s">
        <v>27</v>
      </c>
      <c r="E160" s="20" t="s">
        <v>183</v>
      </c>
      <c r="F160" s="20"/>
      <c r="G160" s="117">
        <f>G161+G176+G173</f>
        <v>809738.9</v>
      </c>
    </row>
    <row r="161" spans="1:7" ht="38.25">
      <c r="A161" s="7" t="s">
        <v>207</v>
      </c>
      <c r="B161" s="20" t="s">
        <v>134</v>
      </c>
      <c r="C161" s="20" t="s">
        <v>27</v>
      </c>
      <c r="D161" s="20" t="s">
        <v>27</v>
      </c>
      <c r="E161" s="20" t="s">
        <v>208</v>
      </c>
      <c r="F161" s="20"/>
      <c r="G161" s="117">
        <f>G162+G163+G165+G166+G168+G169+G170+G171+G172+G164+G167</f>
        <v>702234.2</v>
      </c>
    </row>
    <row r="162" spans="1:7" ht="63.75">
      <c r="A162" s="7" t="s">
        <v>272</v>
      </c>
      <c r="B162" s="20" t="s">
        <v>134</v>
      </c>
      <c r="C162" s="20" t="s">
        <v>27</v>
      </c>
      <c r="D162" s="20" t="s">
        <v>27</v>
      </c>
      <c r="E162" s="20" t="s">
        <v>209</v>
      </c>
      <c r="F162" s="20" t="s">
        <v>44</v>
      </c>
      <c r="G162" s="117">
        <v>2052.8</v>
      </c>
    </row>
    <row r="163" spans="1:7" ht="51">
      <c r="A163" s="7" t="s">
        <v>608</v>
      </c>
      <c r="B163" s="20" t="s">
        <v>134</v>
      </c>
      <c r="C163" s="20" t="s">
        <v>27</v>
      </c>
      <c r="D163" s="20" t="s">
        <v>27</v>
      </c>
      <c r="E163" s="20" t="s">
        <v>609</v>
      </c>
      <c r="F163" s="20" t="s">
        <v>44</v>
      </c>
      <c r="G163" s="117">
        <v>2000</v>
      </c>
    </row>
    <row r="164" spans="1:7" ht="63.75">
      <c r="A164" s="7" t="s">
        <v>610</v>
      </c>
      <c r="B164" s="20" t="s">
        <v>134</v>
      </c>
      <c r="C164" s="20" t="s">
        <v>27</v>
      </c>
      <c r="D164" s="20" t="s">
        <v>27</v>
      </c>
      <c r="E164" s="20" t="s">
        <v>611</v>
      </c>
      <c r="F164" s="20" t="s">
        <v>44</v>
      </c>
      <c r="G164" s="117">
        <f>3200-3200</f>
        <v>0</v>
      </c>
    </row>
    <row r="165" spans="1:7" ht="63.75">
      <c r="A165" s="7" t="s">
        <v>565</v>
      </c>
      <c r="B165" s="20" t="s">
        <v>134</v>
      </c>
      <c r="C165" s="20" t="s">
        <v>27</v>
      </c>
      <c r="D165" s="20" t="s">
        <v>27</v>
      </c>
      <c r="E165" s="20" t="s">
        <v>566</v>
      </c>
      <c r="F165" s="20" t="s">
        <v>44</v>
      </c>
      <c r="G165" s="117">
        <v>0</v>
      </c>
    </row>
    <row r="166" spans="1:7" ht="114.75">
      <c r="A166" s="7" t="s">
        <v>612</v>
      </c>
      <c r="B166" s="20" t="s">
        <v>134</v>
      </c>
      <c r="C166" s="20" t="s">
        <v>27</v>
      </c>
      <c r="D166" s="20" t="s">
        <v>27</v>
      </c>
      <c r="E166" s="20" t="s">
        <v>613</v>
      </c>
      <c r="F166" s="20" t="s">
        <v>44</v>
      </c>
      <c r="G166" s="117">
        <v>189224.9</v>
      </c>
    </row>
    <row r="167" spans="1:7" ht="127.5">
      <c r="A167" s="118" t="s">
        <v>614</v>
      </c>
      <c r="B167" s="20" t="s">
        <v>134</v>
      </c>
      <c r="C167" s="20" t="s">
        <v>27</v>
      </c>
      <c r="D167" s="20" t="s">
        <v>27</v>
      </c>
      <c r="E167" s="20" t="s">
        <v>615</v>
      </c>
      <c r="F167" s="20" t="s">
        <v>44</v>
      </c>
      <c r="G167" s="117">
        <v>188825.2</v>
      </c>
    </row>
    <row r="168" spans="1:7" ht="38.25">
      <c r="A168" s="7" t="s">
        <v>567</v>
      </c>
      <c r="B168" s="20" t="s">
        <v>134</v>
      </c>
      <c r="C168" s="20" t="s">
        <v>27</v>
      </c>
      <c r="D168" s="20" t="s">
        <v>27</v>
      </c>
      <c r="E168" s="20" t="s">
        <v>568</v>
      </c>
      <c r="F168" s="20" t="s">
        <v>43</v>
      </c>
      <c r="G168" s="117">
        <v>0</v>
      </c>
    </row>
    <row r="169" spans="1:7" ht="38.25">
      <c r="A169" s="7" t="s">
        <v>569</v>
      </c>
      <c r="B169" s="20" t="s">
        <v>134</v>
      </c>
      <c r="C169" s="20" t="s">
        <v>27</v>
      </c>
      <c r="D169" s="20" t="s">
        <v>27</v>
      </c>
      <c r="E169" s="20" t="s">
        <v>568</v>
      </c>
      <c r="F169" s="20" t="s">
        <v>44</v>
      </c>
      <c r="G169" s="117">
        <v>292063.4</v>
      </c>
    </row>
    <row r="170" spans="1:7" ht="63.75">
      <c r="A170" s="7" t="s">
        <v>446</v>
      </c>
      <c r="B170" s="20" t="s">
        <v>134</v>
      </c>
      <c r="C170" s="20" t="s">
        <v>27</v>
      </c>
      <c r="D170" s="20" t="s">
        <v>27</v>
      </c>
      <c r="E170" s="20" t="s">
        <v>568</v>
      </c>
      <c r="F170" s="20" t="s">
        <v>33</v>
      </c>
      <c r="G170" s="117">
        <f>869.9+161.4+217</f>
        <v>1248.3</v>
      </c>
    </row>
    <row r="171" spans="1:7" ht="63.75">
      <c r="A171" s="7" t="s">
        <v>450</v>
      </c>
      <c r="B171" s="20" t="s">
        <v>134</v>
      </c>
      <c r="C171" s="20" t="s">
        <v>27</v>
      </c>
      <c r="D171" s="20" t="s">
        <v>27</v>
      </c>
      <c r="E171" s="20" t="s">
        <v>451</v>
      </c>
      <c r="F171" s="20" t="s">
        <v>44</v>
      </c>
      <c r="G171" s="117">
        <v>26819.6</v>
      </c>
    </row>
    <row r="172" spans="1:7" ht="38.25">
      <c r="A172" s="7" t="s">
        <v>616</v>
      </c>
      <c r="B172" s="20" t="s">
        <v>134</v>
      </c>
      <c r="C172" s="20" t="s">
        <v>27</v>
      </c>
      <c r="D172" s="20" t="s">
        <v>27</v>
      </c>
      <c r="E172" s="20" t="s">
        <v>617</v>
      </c>
      <c r="F172" s="20" t="s">
        <v>43</v>
      </c>
      <c r="G172" s="117">
        <f>7248.9-5098-100-621.6-1429.3</f>
        <v>0</v>
      </c>
    </row>
    <row r="173" spans="1:7" ht="25.5">
      <c r="A173" s="7" t="s">
        <v>405</v>
      </c>
      <c r="B173" s="20" t="s">
        <v>134</v>
      </c>
      <c r="C173" s="20" t="s">
        <v>27</v>
      </c>
      <c r="D173" s="20" t="s">
        <v>27</v>
      </c>
      <c r="E173" s="20" t="s">
        <v>406</v>
      </c>
      <c r="F173" s="20"/>
      <c r="G173" s="117">
        <f>G174+G175</f>
        <v>691.3</v>
      </c>
    </row>
    <row r="174" spans="1:7" ht="63.75">
      <c r="A174" s="7" t="s">
        <v>618</v>
      </c>
      <c r="B174" s="20" t="s">
        <v>134</v>
      </c>
      <c r="C174" s="20" t="s">
        <v>27</v>
      </c>
      <c r="D174" s="20" t="s">
        <v>27</v>
      </c>
      <c r="E174" s="20" t="s">
        <v>619</v>
      </c>
      <c r="F174" s="20" t="s">
        <v>43</v>
      </c>
      <c r="G174" s="117">
        <v>691.3</v>
      </c>
    </row>
    <row r="175" spans="1:7" ht="38.25">
      <c r="A175" s="7" t="s">
        <v>616</v>
      </c>
      <c r="B175" s="20" t="s">
        <v>134</v>
      </c>
      <c r="C175" s="20" t="s">
        <v>27</v>
      </c>
      <c r="D175" s="20" t="s">
        <v>27</v>
      </c>
      <c r="E175" s="20" t="s">
        <v>620</v>
      </c>
      <c r="F175" s="20" t="s">
        <v>43</v>
      </c>
      <c r="G175" s="117">
        <v>0</v>
      </c>
    </row>
    <row r="176" spans="1:7" ht="25.5">
      <c r="A176" s="7" t="s">
        <v>493</v>
      </c>
      <c r="B176" s="20" t="s">
        <v>134</v>
      </c>
      <c r="C176" s="20" t="s">
        <v>27</v>
      </c>
      <c r="D176" s="20" t="s">
        <v>27</v>
      </c>
      <c r="E176" s="20" t="s">
        <v>494</v>
      </c>
      <c r="F176" s="20"/>
      <c r="G176" s="117">
        <f>G177+G178+G180+G179</f>
        <v>106813.4</v>
      </c>
    </row>
    <row r="177" spans="1:7" ht="63.75">
      <c r="A177" s="7" t="s">
        <v>621</v>
      </c>
      <c r="B177" s="20" t="s">
        <v>134</v>
      </c>
      <c r="C177" s="20" t="s">
        <v>27</v>
      </c>
      <c r="D177" s="20" t="s">
        <v>27</v>
      </c>
      <c r="E177" s="20" t="s">
        <v>622</v>
      </c>
      <c r="F177" s="20" t="s">
        <v>43</v>
      </c>
      <c r="G177" s="117">
        <v>70000</v>
      </c>
    </row>
    <row r="178" spans="1:7" ht="76.5">
      <c r="A178" s="7" t="s">
        <v>623</v>
      </c>
      <c r="B178" s="20" t="s">
        <v>134</v>
      </c>
      <c r="C178" s="20" t="s">
        <v>27</v>
      </c>
      <c r="D178" s="20" t="s">
        <v>27</v>
      </c>
      <c r="E178" s="20" t="s">
        <v>624</v>
      </c>
      <c r="F178" s="20" t="s">
        <v>43</v>
      </c>
      <c r="G178" s="117">
        <v>11787.9</v>
      </c>
    </row>
    <row r="179" spans="1:7" ht="63.75">
      <c r="A179" s="7" t="s">
        <v>625</v>
      </c>
      <c r="B179" s="20" t="s">
        <v>134</v>
      </c>
      <c r="C179" s="20" t="s">
        <v>27</v>
      </c>
      <c r="D179" s="20" t="s">
        <v>27</v>
      </c>
      <c r="E179" s="20" t="s">
        <v>605</v>
      </c>
      <c r="F179" s="20" t="s">
        <v>44</v>
      </c>
      <c r="G179" s="117">
        <v>25000.2</v>
      </c>
    </row>
    <row r="180" spans="1:7" ht="89.25">
      <c r="A180" s="7" t="s">
        <v>626</v>
      </c>
      <c r="B180" s="20" t="s">
        <v>134</v>
      </c>
      <c r="C180" s="20" t="s">
        <v>27</v>
      </c>
      <c r="D180" s="20" t="s">
        <v>27</v>
      </c>
      <c r="E180" s="20" t="s">
        <v>627</v>
      </c>
      <c r="F180" s="20" t="s">
        <v>43</v>
      </c>
      <c r="G180" s="117">
        <v>25.3</v>
      </c>
    </row>
    <row r="181" spans="1:7" ht="18.75">
      <c r="A181" s="7" t="s">
        <v>65</v>
      </c>
      <c r="B181" s="20" t="s">
        <v>134</v>
      </c>
      <c r="C181" s="20" t="s">
        <v>51</v>
      </c>
      <c r="D181" s="20"/>
      <c r="E181" s="20"/>
      <c r="F181" s="20"/>
      <c r="G181" s="117">
        <f>G182+G187</f>
        <v>5468.099999999999</v>
      </c>
    </row>
    <row r="182" spans="1:7" ht="18.75">
      <c r="A182" s="7" t="s">
        <v>50</v>
      </c>
      <c r="B182" s="20" t="s">
        <v>134</v>
      </c>
      <c r="C182" s="20" t="s">
        <v>51</v>
      </c>
      <c r="D182" s="20" t="s">
        <v>24</v>
      </c>
      <c r="E182" s="20"/>
      <c r="F182" s="20"/>
      <c r="G182" s="117">
        <f>G183</f>
        <v>4510.7</v>
      </c>
    </row>
    <row r="183" spans="1:7" ht="51">
      <c r="A183" s="7" t="s">
        <v>210</v>
      </c>
      <c r="B183" s="20" t="s">
        <v>134</v>
      </c>
      <c r="C183" s="20" t="s">
        <v>51</v>
      </c>
      <c r="D183" s="20" t="s">
        <v>24</v>
      </c>
      <c r="E183" s="20" t="s">
        <v>137</v>
      </c>
      <c r="F183" s="20"/>
      <c r="G183" s="117">
        <f>G184</f>
        <v>4510.7</v>
      </c>
    </row>
    <row r="184" spans="1:7" ht="18.75">
      <c r="A184" s="7" t="s">
        <v>159</v>
      </c>
      <c r="B184" s="20" t="s">
        <v>134</v>
      </c>
      <c r="C184" s="20" t="s">
        <v>51</v>
      </c>
      <c r="D184" s="20" t="s">
        <v>24</v>
      </c>
      <c r="E184" s="20" t="s">
        <v>158</v>
      </c>
      <c r="F184" s="20"/>
      <c r="G184" s="117">
        <f>G185</f>
        <v>4510.7</v>
      </c>
    </row>
    <row r="185" spans="1:7" ht="25.5">
      <c r="A185" s="7" t="s">
        <v>212</v>
      </c>
      <c r="B185" s="20" t="s">
        <v>134</v>
      </c>
      <c r="C185" s="20" t="s">
        <v>51</v>
      </c>
      <c r="D185" s="20" t="s">
        <v>24</v>
      </c>
      <c r="E185" s="20" t="s">
        <v>213</v>
      </c>
      <c r="F185" s="20"/>
      <c r="G185" s="117">
        <f>G186</f>
        <v>4510.7</v>
      </c>
    </row>
    <row r="186" spans="1:7" ht="63.75">
      <c r="A186" s="7" t="s">
        <v>420</v>
      </c>
      <c r="B186" s="20" t="s">
        <v>134</v>
      </c>
      <c r="C186" s="20" t="s">
        <v>51</v>
      </c>
      <c r="D186" s="20" t="s">
        <v>24</v>
      </c>
      <c r="E186" s="20" t="s">
        <v>211</v>
      </c>
      <c r="F186" s="20" t="s">
        <v>33</v>
      </c>
      <c r="G186" s="117">
        <v>4510.7</v>
      </c>
    </row>
    <row r="187" spans="1:7" ht="18.75">
      <c r="A187" s="7" t="s">
        <v>214</v>
      </c>
      <c r="B187" s="20" t="s">
        <v>134</v>
      </c>
      <c r="C187" s="20" t="s">
        <v>51</v>
      </c>
      <c r="D187" s="20" t="s">
        <v>25</v>
      </c>
      <c r="E187" s="20"/>
      <c r="F187" s="20"/>
      <c r="G187" s="117">
        <f>G188</f>
        <v>957.4</v>
      </c>
    </row>
    <row r="188" spans="1:7" ht="51">
      <c r="A188" s="7" t="s">
        <v>210</v>
      </c>
      <c r="B188" s="20" t="s">
        <v>134</v>
      </c>
      <c r="C188" s="20" t="s">
        <v>51</v>
      </c>
      <c r="D188" s="20" t="s">
        <v>25</v>
      </c>
      <c r="E188" s="20" t="s">
        <v>137</v>
      </c>
      <c r="F188" s="20"/>
      <c r="G188" s="117">
        <f>G189</f>
        <v>957.4</v>
      </c>
    </row>
    <row r="189" spans="1:7" ht="18.75">
      <c r="A189" s="7" t="s">
        <v>159</v>
      </c>
      <c r="B189" s="20" t="s">
        <v>134</v>
      </c>
      <c r="C189" s="20" t="s">
        <v>51</v>
      </c>
      <c r="D189" s="20" t="s">
        <v>25</v>
      </c>
      <c r="E189" s="20" t="s">
        <v>158</v>
      </c>
      <c r="F189" s="20"/>
      <c r="G189" s="117">
        <f>G190</f>
        <v>957.4</v>
      </c>
    </row>
    <row r="190" spans="1:7" ht="76.5">
      <c r="A190" s="7" t="s">
        <v>153</v>
      </c>
      <c r="B190" s="20" t="s">
        <v>134</v>
      </c>
      <c r="C190" s="20" t="s">
        <v>51</v>
      </c>
      <c r="D190" s="20" t="s">
        <v>25</v>
      </c>
      <c r="E190" s="20" t="s">
        <v>215</v>
      </c>
      <c r="F190" s="20"/>
      <c r="G190" s="117">
        <f>G191+G192</f>
        <v>957.4</v>
      </c>
    </row>
    <row r="191" spans="1:7" ht="38.25">
      <c r="A191" s="7" t="s">
        <v>628</v>
      </c>
      <c r="B191" s="20" t="s">
        <v>134</v>
      </c>
      <c r="C191" s="20" t="s">
        <v>51</v>
      </c>
      <c r="D191" s="20" t="s">
        <v>25</v>
      </c>
      <c r="E191" s="20" t="s">
        <v>629</v>
      </c>
      <c r="F191" s="20" t="s">
        <v>44</v>
      </c>
      <c r="G191" s="117">
        <v>957.4</v>
      </c>
    </row>
    <row r="192" spans="1:7" ht="38.25">
      <c r="A192" s="7" t="s">
        <v>267</v>
      </c>
      <c r="B192" s="20" t="s">
        <v>134</v>
      </c>
      <c r="C192" s="20" t="s">
        <v>51</v>
      </c>
      <c r="D192" s="20" t="s">
        <v>25</v>
      </c>
      <c r="E192" s="20" t="s">
        <v>216</v>
      </c>
      <c r="F192" s="20" t="s">
        <v>44</v>
      </c>
      <c r="G192" s="117">
        <v>0</v>
      </c>
    </row>
    <row r="193" spans="1:7" ht="18.75">
      <c r="A193" s="7" t="s">
        <v>18</v>
      </c>
      <c r="B193" s="20" t="s">
        <v>134</v>
      </c>
      <c r="C193" s="20" t="s">
        <v>30</v>
      </c>
      <c r="D193" s="20"/>
      <c r="E193" s="20"/>
      <c r="F193" s="20"/>
      <c r="G193" s="117">
        <f>G194+G199+G204</f>
        <v>661.1</v>
      </c>
    </row>
    <row r="194" spans="1:7" ht="18.75">
      <c r="A194" s="7" t="s">
        <v>19</v>
      </c>
      <c r="B194" s="20" t="s">
        <v>134</v>
      </c>
      <c r="C194" s="20" t="s">
        <v>30</v>
      </c>
      <c r="D194" s="20" t="s">
        <v>24</v>
      </c>
      <c r="E194" s="20"/>
      <c r="F194" s="20"/>
      <c r="G194" s="117">
        <f>G195</f>
        <v>290.1</v>
      </c>
    </row>
    <row r="195" spans="1:7" ht="51">
      <c r="A195" s="7" t="s">
        <v>210</v>
      </c>
      <c r="B195" s="20" t="s">
        <v>134</v>
      </c>
      <c r="C195" s="20" t="s">
        <v>30</v>
      </c>
      <c r="D195" s="20" t="s">
        <v>24</v>
      </c>
      <c r="E195" s="20" t="s">
        <v>137</v>
      </c>
      <c r="F195" s="20"/>
      <c r="G195" s="117">
        <f>G196</f>
        <v>290.1</v>
      </c>
    </row>
    <row r="196" spans="1:7" ht="18.75">
      <c r="A196" s="7" t="s">
        <v>217</v>
      </c>
      <c r="B196" s="20" t="s">
        <v>134</v>
      </c>
      <c r="C196" s="20" t="s">
        <v>30</v>
      </c>
      <c r="D196" s="20" t="s">
        <v>24</v>
      </c>
      <c r="E196" s="20" t="s">
        <v>219</v>
      </c>
      <c r="F196" s="20"/>
      <c r="G196" s="117">
        <f>G197</f>
        <v>290.1</v>
      </c>
    </row>
    <row r="197" spans="1:7" ht="25.5">
      <c r="A197" s="7" t="s">
        <v>218</v>
      </c>
      <c r="B197" s="20" t="s">
        <v>134</v>
      </c>
      <c r="C197" s="20" t="s">
        <v>30</v>
      </c>
      <c r="D197" s="20" t="s">
        <v>24</v>
      </c>
      <c r="E197" s="20" t="s">
        <v>220</v>
      </c>
      <c r="F197" s="20"/>
      <c r="G197" s="117">
        <f>G198</f>
        <v>290.1</v>
      </c>
    </row>
    <row r="198" spans="1:7" ht="38.25">
      <c r="A198" s="17" t="s">
        <v>222</v>
      </c>
      <c r="B198" s="20" t="s">
        <v>134</v>
      </c>
      <c r="C198" s="20" t="s">
        <v>30</v>
      </c>
      <c r="D198" s="20" t="s">
        <v>24</v>
      </c>
      <c r="E198" s="20" t="s">
        <v>221</v>
      </c>
      <c r="F198" s="20" t="s">
        <v>52</v>
      </c>
      <c r="G198" s="117">
        <v>290.1</v>
      </c>
    </row>
    <row r="199" spans="1:7" ht="18.75">
      <c r="A199" s="17" t="s">
        <v>53</v>
      </c>
      <c r="B199" s="20" t="s">
        <v>134</v>
      </c>
      <c r="C199" s="20" t="s">
        <v>30</v>
      </c>
      <c r="D199" s="20" t="s">
        <v>29</v>
      </c>
      <c r="E199" s="20"/>
      <c r="F199" s="20"/>
      <c r="G199" s="117">
        <f>G200</f>
        <v>371</v>
      </c>
    </row>
    <row r="200" spans="1:7" ht="51">
      <c r="A200" s="17" t="s">
        <v>210</v>
      </c>
      <c r="B200" s="20" t="s">
        <v>134</v>
      </c>
      <c r="C200" s="20" t="s">
        <v>30</v>
      </c>
      <c r="D200" s="20" t="s">
        <v>29</v>
      </c>
      <c r="E200" s="20" t="s">
        <v>137</v>
      </c>
      <c r="F200" s="20"/>
      <c r="G200" s="117">
        <f>G201</f>
        <v>371</v>
      </c>
    </row>
    <row r="201" spans="1:7" ht="18.75">
      <c r="A201" s="17" t="s">
        <v>217</v>
      </c>
      <c r="B201" s="20" t="s">
        <v>134</v>
      </c>
      <c r="C201" s="20" t="s">
        <v>30</v>
      </c>
      <c r="D201" s="20" t="s">
        <v>29</v>
      </c>
      <c r="E201" s="20" t="s">
        <v>219</v>
      </c>
      <c r="F201" s="20"/>
      <c r="G201" s="117">
        <f>G202</f>
        <v>371</v>
      </c>
    </row>
    <row r="202" spans="1:7" ht="25.5">
      <c r="A202" s="17" t="s">
        <v>218</v>
      </c>
      <c r="B202" s="20" t="s">
        <v>134</v>
      </c>
      <c r="C202" s="20" t="s">
        <v>30</v>
      </c>
      <c r="D202" s="20" t="s">
        <v>29</v>
      </c>
      <c r="E202" s="20" t="s">
        <v>220</v>
      </c>
      <c r="F202" s="20"/>
      <c r="G202" s="117">
        <f>G203</f>
        <v>371</v>
      </c>
    </row>
    <row r="203" spans="1:7" ht="51">
      <c r="A203" s="17" t="s">
        <v>224</v>
      </c>
      <c r="B203" s="20" t="s">
        <v>134</v>
      </c>
      <c r="C203" s="20" t="s">
        <v>30</v>
      </c>
      <c r="D203" s="20" t="s">
        <v>29</v>
      </c>
      <c r="E203" s="20" t="s">
        <v>223</v>
      </c>
      <c r="F203" s="20" t="s">
        <v>52</v>
      </c>
      <c r="G203" s="117">
        <v>371</v>
      </c>
    </row>
    <row r="204" spans="1:7" ht="18.75">
      <c r="A204" s="17" t="s">
        <v>66</v>
      </c>
      <c r="B204" s="20" t="s">
        <v>134</v>
      </c>
      <c r="C204" s="20" t="s">
        <v>30</v>
      </c>
      <c r="D204" s="20" t="s">
        <v>64</v>
      </c>
      <c r="E204" s="20"/>
      <c r="F204" s="20"/>
      <c r="G204" s="117">
        <f>G205</f>
        <v>0</v>
      </c>
    </row>
    <row r="205" spans="1:7" ht="51">
      <c r="A205" s="17" t="s">
        <v>227</v>
      </c>
      <c r="B205" s="20" t="s">
        <v>134</v>
      </c>
      <c r="C205" s="20" t="s">
        <v>30</v>
      </c>
      <c r="D205" s="20" t="s">
        <v>64</v>
      </c>
      <c r="E205" s="20" t="s">
        <v>137</v>
      </c>
      <c r="F205" s="20"/>
      <c r="G205" s="117">
        <f>G206</f>
        <v>0</v>
      </c>
    </row>
    <row r="206" spans="1:7" ht="18.75">
      <c r="A206" s="17" t="s">
        <v>217</v>
      </c>
      <c r="B206" s="20" t="s">
        <v>134</v>
      </c>
      <c r="C206" s="20" t="s">
        <v>30</v>
      </c>
      <c r="D206" s="20" t="s">
        <v>64</v>
      </c>
      <c r="E206" s="20" t="s">
        <v>219</v>
      </c>
      <c r="F206" s="20"/>
      <c r="G206" s="117">
        <f>G207</f>
        <v>0</v>
      </c>
    </row>
    <row r="207" spans="1:7" ht="76.5">
      <c r="A207" s="17" t="s">
        <v>153</v>
      </c>
      <c r="B207" s="20" t="s">
        <v>134</v>
      </c>
      <c r="C207" s="20" t="s">
        <v>30</v>
      </c>
      <c r="D207" s="20" t="s">
        <v>64</v>
      </c>
      <c r="E207" s="20" t="s">
        <v>225</v>
      </c>
      <c r="F207" s="20"/>
      <c r="G207" s="117">
        <f>G208</f>
        <v>0</v>
      </c>
    </row>
    <row r="208" spans="1:7" ht="38.25">
      <c r="A208" s="17" t="s">
        <v>267</v>
      </c>
      <c r="B208" s="20" t="s">
        <v>134</v>
      </c>
      <c r="C208" s="20" t="s">
        <v>30</v>
      </c>
      <c r="D208" s="20" t="s">
        <v>64</v>
      </c>
      <c r="E208" s="20" t="s">
        <v>226</v>
      </c>
      <c r="F208" s="20" t="s">
        <v>43</v>
      </c>
      <c r="G208" s="117">
        <v>0</v>
      </c>
    </row>
    <row r="209" spans="1:7" ht="18.75">
      <c r="A209" s="17" t="s">
        <v>0</v>
      </c>
      <c r="B209" s="20" t="s">
        <v>134</v>
      </c>
      <c r="C209" s="20" t="s">
        <v>40</v>
      </c>
      <c r="D209" s="20"/>
      <c r="E209" s="20"/>
      <c r="F209" s="20"/>
      <c r="G209" s="117">
        <f>G210</f>
        <v>0</v>
      </c>
    </row>
    <row r="210" spans="1:7" ht="18.75">
      <c r="A210" s="17" t="s">
        <v>1</v>
      </c>
      <c r="B210" s="20" t="s">
        <v>134</v>
      </c>
      <c r="C210" s="20" t="s">
        <v>40</v>
      </c>
      <c r="D210" s="20" t="s">
        <v>24</v>
      </c>
      <c r="E210" s="20"/>
      <c r="F210" s="20"/>
      <c r="G210" s="117">
        <f>G211</f>
        <v>0</v>
      </c>
    </row>
    <row r="211" spans="1:7" ht="38.25">
      <c r="A211" s="17" t="s">
        <v>375</v>
      </c>
      <c r="B211" s="20" t="s">
        <v>134</v>
      </c>
      <c r="C211" s="20" t="s">
        <v>40</v>
      </c>
      <c r="D211" s="20" t="s">
        <v>24</v>
      </c>
      <c r="E211" s="20" t="s">
        <v>137</v>
      </c>
      <c r="F211" s="20"/>
      <c r="G211" s="117">
        <f>G212</f>
        <v>0</v>
      </c>
    </row>
    <row r="212" spans="1:7" ht="25.5">
      <c r="A212" s="17" t="s">
        <v>376</v>
      </c>
      <c r="B212" s="20" t="s">
        <v>134</v>
      </c>
      <c r="C212" s="20" t="s">
        <v>40</v>
      </c>
      <c r="D212" s="20" t="s">
        <v>24</v>
      </c>
      <c r="E212" s="20" t="s">
        <v>138</v>
      </c>
      <c r="F212" s="20"/>
      <c r="G212" s="117">
        <f>G213</f>
        <v>0</v>
      </c>
    </row>
    <row r="213" spans="1:7" ht="25.5">
      <c r="A213" s="17" t="s">
        <v>392</v>
      </c>
      <c r="B213" s="20" t="s">
        <v>134</v>
      </c>
      <c r="C213" s="20" t="s">
        <v>40</v>
      </c>
      <c r="D213" s="20" t="s">
        <v>24</v>
      </c>
      <c r="E213" s="20" t="s">
        <v>394</v>
      </c>
      <c r="F213" s="20"/>
      <c r="G213" s="117">
        <f>G214</f>
        <v>0</v>
      </c>
    </row>
    <row r="214" spans="1:7" ht="25.5">
      <c r="A214" s="17" t="s">
        <v>393</v>
      </c>
      <c r="B214" s="20" t="s">
        <v>134</v>
      </c>
      <c r="C214" s="20" t="s">
        <v>40</v>
      </c>
      <c r="D214" s="20" t="s">
        <v>24</v>
      </c>
      <c r="E214" s="20" t="s">
        <v>395</v>
      </c>
      <c r="F214" s="20" t="s">
        <v>396</v>
      </c>
      <c r="G214" s="117">
        <v>0</v>
      </c>
    </row>
    <row r="215" spans="1:7" ht="12.75">
      <c r="A215" s="5"/>
      <c r="B215" s="5"/>
      <c r="C215" s="5"/>
      <c r="D215" s="5"/>
      <c r="E215" s="5"/>
      <c r="F215" s="5"/>
      <c r="G215" s="5"/>
    </row>
  </sheetData>
  <sheetProtection/>
  <autoFilter ref="A13:G214"/>
  <mergeCells count="2">
    <mergeCell ref="A9:G9"/>
    <mergeCell ref="A10:G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2.75"/>
  <cols>
    <col min="1" max="1" width="50.125" style="0" customWidth="1"/>
    <col min="4" max="4" width="17.25390625" style="0" customWidth="1"/>
    <col min="5" max="5" width="5.375" style="0" customWidth="1"/>
    <col min="6" max="6" width="37.625" style="0" customWidth="1"/>
    <col min="7" max="7" width="31.00390625" style="0" customWidth="1"/>
    <col min="8" max="8" width="14.00390625" style="0" customWidth="1"/>
    <col min="9" max="9" width="12.75390625" style="0" customWidth="1"/>
  </cols>
  <sheetData>
    <row r="1" spans="1:6" ht="15">
      <c r="A1" s="5"/>
      <c r="B1" s="5"/>
      <c r="C1" s="60"/>
      <c r="D1" s="60"/>
      <c r="E1" s="60"/>
      <c r="F1" s="60" t="s">
        <v>11</v>
      </c>
    </row>
    <row r="2" spans="1:6" ht="15">
      <c r="A2" s="14"/>
      <c r="B2" s="5"/>
      <c r="C2" s="40"/>
      <c r="D2" s="40"/>
      <c r="E2" s="40"/>
      <c r="F2" s="40" t="s">
        <v>34</v>
      </c>
    </row>
    <row r="3" spans="1:6" ht="15">
      <c r="A3" s="5"/>
      <c r="B3" s="5"/>
      <c r="C3" s="40"/>
      <c r="D3" s="40"/>
      <c r="E3" s="40"/>
      <c r="F3" s="40" t="s">
        <v>35</v>
      </c>
    </row>
    <row r="4" spans="1:6" ht="15">
      <c r="A4" s="5"/>
      <c r="B4" s="5"/>
      <c r="C4" s="40"/>
      <c r="D4" s="40"/>
      <c r="E4" s="40"/>
      <c r="F4" s="40" t="s">
        <v>36</v>
      </c>
    </row>
    <row r="5" spans="1:6" ht="15">
      <c r="A5" s="5"/>
      <c r="B5" s="5"/>
      <c r="C5" s="40"/>
      <c r="D5" s="40"/>
      <c r="E5" s="40"/>
      <c r="F5" s="40" t="s">
        <v>37</v>
      </c>
    </row>
    <row r="6" spans="1:6" ht="15">
      <c r="A6" s="5"/>
      <c r="B6" s="5"/>
      <c r="C6" s="40"/>
      <c r="D6" s="40"/>
      <c r="E6" s="40"/>
      <c r="F6" s="40" t="str">
        <f>'приложение 2'!G6</f>
        <v>от "28" апреля 2022 года №19</v>
      </c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14"/>
      <c r="C8" s="14"/>
      <c r="D8" s="14"/>
      <c r="E8" s="5"/>
      <c r="F8" s="5"/>
    </row>
    <row r="9" spans="1:6" ht="80.25" customHeight="1">
      <c r="A9" s="163" t="s">
        <v>524</v>
      </c>
      <c r="B9" s="163"/>
      <c r="C9" s="163"/>
      <c r="D9" s="163"/>
      <c r="E9" s="163"/>
      <c r="F9" s="163"/>
    </row>
    <row r="10" spans="1:6" ht="18.75">
      <c r="A10" s="163" t="str">
        <f>'приложение 2'!A10:G10</f>
        <v>за 2021 год</v>
      </c>
      <c r="B10" s="163"/>
      <c r="C10" s="163"/>
      <c r="D10" s="163"/>
      <c r="E10" s="163"/>
      <c r="F10" s="163"/>
    </row>
    <row r="11" spans="1:6" ht="12.75">
      <c r="A11" s="5"/>
      <c r="B11" s="5"/>
      <c r="C11" s="5"/>
      <c r="D11" s="5"/>
      <c r="E11" s="5"/>
      <c r="F11" s="102" t="str">
        <f>'приложение 4'!G11</f>
        <v>Сумма (тыс.рублей)</v>
      </c>
    </row>
    <row r="12" spans="1:6" s="39" customFormat="1" ht="30.75" customHeight="1">
      <c r="A12" s="23" t="s">
        <v>20</v>
      </c>
      <c r="B12" s="23" t="s">
        <v>22</v>
      </c>
      <c r="C12" s="23" t="s">
        <v>21</v>
      </c>
      <c r="D12" s="23" t="s">
        <v>32</v>
      </c>
      <c r="E12" s="23" t="s">
        <v>31</v>
      </c>
      <c r="F12" s="24" t="s">
        <v>483</v>
      </c>
    </row>
    <row r="13" spans="1:6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</row>
    <row r="14" spans="1:7" ht="18.75">
      <c r="A14" s="44" t="s">
        <v>23</v>
      </c>
      <c r="B14" s="45"/>
      <c r="C14" s="45"/>
      <c r="D14" s="45"/>
      <c r="E14" s="45"/>
      <c r="F14" s="128">
        <f>F15+F52+F70+F103+F179+F191+F207</f>
        <v>1039480.3</v>
      </c>
      <c r="G14" s="132">
        <f>F14-'приложение 2'!G15</f>
        <v>0</v>
      </c>
    </row>
    <row r="15" spans="1:6" ht="18.75">
      <c r="A15" s="49" t="s">
        <v>56</v>
      </c>
      <c r="B15" s="20" t="s">
        <v>24</v>
      </c>
      <c r="C15" s="20"/>
      <c r="D15" s="50"/>
      <c r="E15" s="51"/>
      <c r="F15" s="129">
        <f>F16+F26+F33+F38</f>
        <v>28873</v>
      </c>
    </row>
    <row r="16" spans="1:6" ht="38.25">
      <c r="A16" s="17" t="s">
        <v>133</v>
      </c>
      <c r="B16" s="20" t="s">
        <v>24</v>
      </c>
      <c r="C16" s="20" t="s">
        <v>25</v>
      </c>
      <c r="D16" s="20"/>
      <c r="E16" s="51"/>
      <c r="F16" s="129">
        <f>F20+F21+F22+F24+F25</f>
        <v>6816</v>
      </c>
    </row>
    <row r="17" spans="1:6" ht="51">
      <c r="A17" s="17" t="s">
        <v>227</v>
      </c>
      <c r="B17" s="20" t="s">
        <v>24</v>
      </c>
      <c r="C17" s="20" t="s">
        <v>25</v>
      </c>
      <c r="D17" s="20" t="s">
        <v>137</v>
      </c>
      <c r="E17" s="51"/>
      <c r="F17" s="129">
        <f>F18</f>
        <v>6816</v>
      </c>
    </row>
    <row r="18" spans="1:6" ht="25.5">
      <c r="A18" s="17" t="s">
        <v>140</v>
      </c>
      <c r="B18" s="20" t="s">
        <v>24</v>
      </c>
      <c r="C18" s="20" t="s">
        <v>25</v>
      </c>
      <c r="D18" s="20" t="s">
        <v>138</v>
      </c>
      <c r="E18" s="51"/>
      <c r="F18" s="129">
        <f>F19+F23</f>
        <v>6816</v>
      </c>
    </row>
    <row r="19" spans="1:6" ht="25.5">
      <c r="A19" s="17" t="s">
        <v>141</v>
      </c>
      <c r="B19" s="20" t="s">
        <v>24</v>
      </c>
      <c r="C19" s="20" t="s">
        <v>25</v>
      </c>
      <c r="D19" s="20" t="s">
        <v>139</v>
      </c>
      <c r="E19" s="51"/>
      <c r="F19" s="129">
        <f>F20+F21+F22</f>
        <v>4510.1</v>
      </c>
    </row>
    <row r="20" spans="1:6" ht="76.5">
      <c r="A20" s="17" t="s">
        <v>142</v>
      </c>
      <c r="B20" s="20" t="s">
        <v>24</v>
      </c>
      <c r="C20" s="20" t="s">
        <v>25</v>
      </c>
      <c r="D20" s="20" t="s">
        <v>143</v>
      </c>
      <c r="E20" s="20" t="s">
        <v>45</v>
      </c>
      <c r="F20" s="129">
        <f>'приложение 2'!G22</f>
        <v>2931.6</v>
      </c>
    </row>
    <row r="21" spans="1:6" ht="38.25">
      <c r="A21" s="17" t="s">
        <v>157</v>
      </c>
      <c r="B21" s="20" t="s">
        <v>24</v>
      </c>
      <c r="C21" s="20" t="s">
        <v>25</v>
      </c>
      <c r="D21" s="20" t="s">
        <v>143</v>
      </c>
      <c r="E21" s="20" t="s">
        <v>43</v>
      </c>
      <c r="F21" s="129">
        <f>'приложение 2'!G23</f>
        <v>1549.5</v>
      </c>
    </row>
    <row r="22" spans="1:6" ht="25.5">
      <c r="A22" s="17" t="s">
        <v>144</v>
      </c>
      <c r="B22" s="20" t="s">
        <v>24</v>
      </c>
      <c r="C22" s="20" t="s">
        <v>25</v>
      </c>
      <c r="D22" s="20" t="s">
        <v>143</v>
      </c>
      <c r="E22" s="20" t="s">
        <v>46</v>
      </c>
      <c r="F22" s="129">
        <f>'приложение 2'!G24</f>
        <v>29</v>
      </c>
    </row>
    <row r="23" spans="1:6" ht="25.5">
      <c r="A23" s="17" t="s">
        <v>147</v>
      </c>
      <c r="B23" s="20" t="s">
        <v>24</v>
      </c>
      <c r="C23" s="20" t="s">
        <v>25</v>
      </c>
      <c r="D23" s="20" t="s">
        <v>145</v>
      </c>
      <c r="E23" s="20"/>
      <c r="F23" s="129">
        <f>F24+F25</f>
        <v>2305.9</v>
      </c>
    </row>
    <row r="24" spans="1:6" ht="76.5">
      <c r="A24" s="17" t="s">
        <v>149</v>
      </c>
      <c r="B24" s="20" t="s">
        <v>24</v>
      </c>
      <c r="C24" s="20" t="s">
        <v>25</v>
      </c>
      <c r="D24" s="20" t="s">
        <v>146</v>
      </c>
      <c r="E24" s="20" t="s">
        <v>45</v>
      </c>
      <c r="F24" s="129">
        <f>'приложение 2'!G26</f>
        <v>2304.4</v>
      </c>
    </row>
    <row r="25" spans="1:6" ht="38.25">
      <c r="A25" s="17" t="s">
        <v>266</v>
      </c>
      <c r="B25" s="20" t="s">
        <v>24</v>
      </c>
      <c r="C25" s="20" t="s">
        <v>25</v>
      </c>
      <c r="D25" s="20" t="s">
        <v>146</v>
      </c>
      <c r="E25" s="20" t="s">
        <v>43</v>
      </c>
      <c r="F25" s="129">
        <f>'приложение 2'!G27</f>
        <v>1.5</v>
      </c>
    </row>
    <row r="26" spans="1:6" ht="18.75">
      <c r="A26" s="17" t="s">
        <v>374</v>
      </c>
      <c r="B26" s="20" t="s">
        <v>24</v>
      </c>
      <c r="C26" s="20" t="s">
        <v>373</v>
      </c>
      <c r="D26" s="20"/>
      <c r="E26" s="20"/>
      <c r="F26" s="129">
        <f>F27</f>
        <v>0</v>
      </c>
    </row>
    <row r="27" spans="1:6" ht="38.25">
      <c r="A27" s="17" t="s">
        <v>375</v>
      </c>
      <c r="B27" s="20" t="s">
        <v>24</v>
      </c>
      <c r="C27" s="20" t="s">
        <v>373</v>
      </c>
      <c r="D27" s="20" t="s">
        <v>137</v>
      </c>
      <c r="E27" s="20"/>
      <c r="F27" s="129">
        <f>F28</f>
        <v>0</v>
      </c>
    </row>
    <row r="28" spans="1:6" ht="25.5">
      <c r="A28" s="17" t="s">
        <v>376</v>
      </c>
      <c r="B28" s="20" t="s">
        <v>24</v>
      </c>
      <c r="C28" s="20" t="s">
        <v>373</v>
      </c>
      <c r="D28" s="20" t="s">
        <v>378</v>
      </c>
      <c r="E28" s="20"/>
      <c r="F28" s="129">
        <f>F29+F31</f>
        <v>0</v>
      </c>
    </row>
    <row r="29" spans="1:6" ht="25.5">
      <c r="A29" s="17" t="s">
        <v>377</v>
      </c>
      <c r="B29" s="20" t="s">
        <v>24</v>
      </c>
      <c r="C29" s="20" t="s">
        <v>373</v>
      </c>
      <c r="D29" s="20" t="s">
        <v>379</v>
      </c>
      <c r="E29" s="20"/>
      <c r="F29" s="129">
        <f>F30</f>
        <v>0</v>
      </c>
    </row>
    <row r="30" spans="1:6" ht="51">
      <c r="A30" s="17" t="s">
        <v>380</v>
      </c>
      <c r="B30" s="20" t="s">
        <v>24</v>
      </c>
      <c r="C30" s="20" t="s">
        <v>373</v>
      </c>
      <c r="D30" s="20" t="s">
        <v>381</v>
      </c>
      <c r="E30" s="20" t="s">
        <v>46</v>
      </c>
      <c r="F30" s="129">
        <f>'приложение 2'!G32</f>
        <v>0</v>
      </c>
    </row>
    <row r="31" spans="1:6" ht="63.75">
      <c r="A31" s="17" t="s">
        <v>548</v>
      </c>
      <c r="B31" s="20" t="s">
        <v>24</v>
      </c>
      <c r="C31" s="20" t="s">
        <v>373</v>
      </c>
      <c r="D31" s="20" t="s">
        <v>549</v>
      </c>
      <c r="E31" s="20"/>
      <c r="F31" s="129">
        <f>F32</f>
        <v>0</v>
      </c>
    </row>
    <row r="32" spans="1:6" ht="38.25">
      <c r="A32" s="17" t="s">
        <v>550</v>
      </c>
      <c r="B32" s="20" t="s">
        <v>24</v>
      </c>
      <c r="C32" s="20" t="s">
        <v>373</v>
      </c>
      <c r="D32" s="20" t="s">
        <v>551</v>
      </c>
      <c r="E32" s="20" t="s">
        <v>43</v>
      </c>
      <c r="F32" s="129">
        <f>'приложение 2'!G34</f>
        <v>0</v>
      </c>
    </row>
    <row r="33" spans="1:6" ht="18.75">
      <c r="A33" s="17" t="s">
        <v>13</v>
      </c>
      <c r="B33" s="20" t="s">
        <v>24</v>
      </c>
      <c r="C33" s="20" t="s">
        <v>39</v>
      </c>
      <c r="D33" s="20"/>
      <c r="E33" s="20"/>
      <c r="F33" s="129">
        <f>F34</f>
        <v>0</v>
      </c>
    </row>
    <row r="34" spans="1:6" ht="51">
      <c r="A34" s="17" t="s">
        <v>227</v>
      </c>
      <c r="B34" s="20" t="s">
        <v>24</v>
      </c>
      <c r="C34" s="20" t="s">
        <v>39</v>
      </c>
      <c r="D34" s="20" t="s">
        <v>137</v>
      </c>
      <c r="E34" s="20"/>
      <c r="F34" s="129">
        <f>F35</f>
        <v>0</v>
      </c>
    </row>
    <row r="35" spans="1:6" ht="25.5">
      <c r="A35" s="17" t="s">
        <v>140</v>
      </c>
      <c r="B35" s="20" t="s">
        <v>24</v>
      </c>
      <c r="C35" s="20" t="s">
        <v>39</v>
      </c>
      <c r="D35" s="20" t="s">
        <v>138</v>
      </c>
      <c r="E35" s="20"/>
      <c r="F35" s="129">
        <f>F36</f>
        <v>0</v>
      </c>
    </row>
    <row r="36" spans="1:6" ht="25.5">
      <c r="A36" s="17" t="s">
        <v>150</v>
      </c>
      <c r="B36" s="20" t="s">
        <v>24</v>
      </c>
      <c r="C36" s="20" t="s">
        <v>39</v>
      </c>
      <c r="D36" s="20" t="s">
        <v>148</v>
      </c>
      <c r="E36" s="20"/>
      <c r="F36" s="129">
        <f>F37</f>
        <v>0</v>
      </c>
    </row>
    <row r="37" spans="1:6" ht="63.75">
      <c r="A37" s="17" t="s">
        <v>151</v>
      </c>
      <c r="B37" s="20" t="s">
        <v>24</v>
      </c>
      <c r="C37" s="20" t="s">
        <v>39</v>
      </c>
      <c r="D37" s="20" t="s">
        <v>152</v>
      </c>
      <c r="E37" s="20" t="s">
        <v>46</v>
      </c>
      <c r="F37" s="129">
        <f>'приложение 2'!G39</f>
        <v>0</v>
      </c>
    </row>
    <row r="38" spans="1:6" ht="18.75">
      <c r="A38" s="17" t="s">
        <v>55</v>
      </c>
      <c r="B38" s="20" t="s">
        <v>24</v>
      </c>
      <c r="C38" s="20" t="s">
        <v>40</v>
      </c>
      <c r="D38" s="20"/>
      <c r="E38" s="20"/>
      <c r="F38" s="129">
        <f>F42+F45+F46+F50+F51+F47+F44</f>
        <v>22057</v>
      </c>
    </row>
    <row r="39" spans="1:6" ht="51">
      <c r="A39" s="17" t="s">
        <v>136</v>
      </c>
      <c r="B39" s="20" t="s">
        <v>24</v>
      </c>
      <c r="C39" s="20" t="s">
        <v>40</v>
      </c>
      <c r="D39" s="20" t="s">
        <v>137</v>
      </c>
      <c r="E39" s="20"/>
      <c r="F39" s="129">
        <f>F40</f>
        <v>22057</v>
      </c>
    </row>
    <row r="40" spans="1:6" ht="25.5">
      <c r="A40" s="17" t="s">
        <v>140</v>
      </c>
      <c r="B40" s="20" t="s">
        <v>24</v>
      </c>
      <c r="C40" s="20" t="s">
        <v>40</v>
      </c>
      <c r="D40" s="20" t="s">
        <v>138</v>
      </c>
      <c r="E40" s="20"/>
      <c r="F40" s="129">
        <f>F41+F43+F48</f>
        <v>22057</v>
      </c>
    </row>
    <row r="41" spans="1:6" ht="25.5">
      <c r="A41" s="17" t="str">
        <f>'[1]приложение 7 (1)'!A43</f>
        <v>Основное мероприятие «Расходы на обеспечение функций органов местного самоуправления»</v>
      </c>
      <c r="B41" s="20" t="s">
        <v>24</v>
      </c>
      <c r="C41" s="20" t="s">
        <v>40</v>
      </c>
      <c r="D41" s="20" t="s">
        <v>139</v>
      </c>
      <c r="E41" s="20"/>
      <c r="F41" s="129">
        <f>F42</f>
        <v>1088.7</v>
      </c>
    </row>
    <row r="42" spans="1:6" ht="38.25">
      <c r="A42" s="17" t="str">
        <f>'[1]приложение 7 (1)'!A44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20" t="s">
        <v>24</v>
      </c>
      <c r="C42" s="20" t="s">
        <v>40</v>
      </c>
      <c r="D42" s="20" t="s">
        <v>143</v>
      </c>
      <c r="E42" s="20" t="s">
        <v>43</v>
      </c>
      <c r="F42" s="129">
        <f>'приложение 2'!G44</f>
        <v>1088.7</v>
      </c>
    </row>
    <row r="43" spans="1:6" ht="76.5">
      <c r="A43" s="17" t="s">
        <v>153</v>
      </c>
      <c r="B43" s="20" t="s">
        <v>24</v>
      </c>
      <c r="C43" s="20" t="s">
        <v>40</v>
      </c>
      <c r="D43" s="20" t="s">
        <v>154</v>
      </c>
      <c r="E43" s="20"/>
      <c r="F43" s="129">
        <f>F45+F46+F47+F44</f>
        <v>15442.7</v>
      </c>
    </row>
    <row r="44" spans="1:6" ht="63.75">
      <c r="A44" s="17" t="str">
        <f>'[1]приложение 7 (1)'!A46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B44" s="20" t="s">
        <v>24</v>
      </c>
      <c r="C44" s="20" t="s">
        <v>40</v>
      </c>
      <c r="D44" s="20" t="s">
        <v>589</v>
      </c>
      <c r="E44" s="20" t="s">
        <v>43</v>
      </c>
      <c r="F44" s="129">
        <f>'приложение 2'!G46</f>
        <v>0</v>
      </c>
    </row>
    <row r="45" spans="1:6" ht="38.25">
      <c r="A45" s="17" t="s">
        <v>267</v>
      </c>
      <c r="B45" s="20" t="s">
        <v>24</v>
      </c>
      <c r="C45" s="20" t="s">
        <v>40</v>
      </c>
      <c r="D45" s="20" t="s">
        <v>155</v>
      </c>
      <c r="E45" s="20" t="s">
        <v>43</v>
      </c>
      <c r="F45" s="129">
        <f>'приложение 2'!G47</f>
        <v>3482.7</v>
      </c>
    </row>
    <row r="46" spans="1:6" ht="38.25">
      <c r="A46" s="17" t="s">
        <v>274</v>
      </c>
      <c r="B46" s="20" t="s">
        <v>24</v>
      </c>
      <c r="C46" s="20" t="s">
        <v>40</v>
      </c>
      <c r="D46" s="20" t="s">
        <v>155</v>
      </c>
      <c r="E46" s="20" t="s">
        <v>44</v>
      </c>
      <c r="F46" s="129">
        <f>'приложение 2'!G48</f>
        <v>5270</v>
      </c>
    </row>
    <row r="47" spans="1:6" ht="25.5">
      <c r="A47" s="17" t="str">
        <f>'[1]приложение 7 (1)'!A49</f>
        <v>Выполнение других расходных обязательств (Иные бюджетные ассигнования)</v>
      </c>
      <c r="B47" s="20" t="s">
        <v>24</v>
      </c>
      <c r="C47" s="20" t="s">
        <v>40</v>
      </c>
      <c r="D47" s="20" t="s">
        <v>155</v>
      </c>
      <c r="E47" s="20" t="s">
        <v>46</v>
      </c>
      <c r="F47" s="129">
        <f>'приложение 2'!G49</f>
        <v>6690</v>
      </c>
    </row>
    <row r="48" spans="1:6" ht="25.5">
      <c r="A48" s="121" t="str">
        <f>'[1]приложение 7 (1)'!A50</f>
        <v>Основное мероприятие"Расходы на обеспечение деятельности МКУ"СКООМС" </v>
      </c>
      <c r="B48" s="120" t="s">
        <v>24</v>
      </c>
      <c r="C48" s="120" t="s">
        <v>40</v>
      </c>
      <c r="D48" s="120" t="s">
        <v>423</v>
      </c>
      <c r="E48" s="120"/>
      <c r="F48" s="130">
        <f>F50+F51</f>
        <v>5525.6</v>
      </c>
    </row>
    <row r="49" spans="1:6" ht="25.5">
      <c r="A49" s="121" t="s">
        <v>590</v>
      </c>
      <c r="B49" s="120" t="s">
        <v>24</v>
      </c>
      <c r="C49" s="120" t="s">
        <v>40</v>
      </c>
      <c r="D49" s="120" t="s">
        <v>425</v>
      </c>
      <c r="E49" s="120"/>
      <c r="F49" s="130">
        <f>'[1]приложение 7 (1)'!G51</f>
        <v>6918.8</v>
      </c>
    </row>
    <row r="50" spans="1:6" ht="76.5">
      <c r="A50" s="121" t="str">
        <f>'[1]приложение 7 (1)'!A52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50" s="120" t="s">
        <v>24</v>
      </c>
      <c r="C50" s="120" t="s">
        <v>40</v>
      </c>
      <c r="D50" s="120" t="s">
        <v>425</v>
      </c>
      <c r="E50" s="120" t="s">
        <v>45</v>
      </c>
      <c r="F50" s="130">
        <f>'приложение 2'!G52</f>
        <v>5371.8</v>
      </c>
    </row>
    <row r="51" spans="1:6" ht="51">
      <c r="A51" s="121" t="str">
        <f>'[1]приложение 7 (1)'!A53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51" s="120" t="s">
        <v>24</v>
      </c>
      <c r="C51" s="120" t="s">
        <v>40</v>
      </c>
      <c r="D51" s="120" t="s">
        <v>425</v>
      </c>
      <c r="E51" s="120" t="s">
        <v>43</v>
      </c>
      <c r="F51" s="130">
        <f>'приложение 2'!G53</f>
        <v>153.8</v>
      </c>
    </row>
    <row r="52" spans="1:6" ht="25.5">
      <c r="A52" s="17" t="s">
        <v>382</v>
      </c>
      <c r="B52" s="20" t="s">
        <v>29</v>
      </c>
      <c r="C52" s="20"/>
      <c r="D52" s="20"/>
      <c r="E52" s="20"/>
      <c r="F52" s="129">
        <f>F65+F60+F53</f>
        <v>530.3</v>
      </c>
    </row>
    <row r="53" spans="1:6" ht="25.5">
      <c r="A53" s="17" t="s">
        <v>437</v>
      </c>
      <c r="B53" s="20" t="s">
        <v>29</v>
      </c>
      <c r="C53" s="20" t="s">
        <v>42</v>
      </c>
      <c r="D53" s="20"/>
      <c r="E53" s="20"/>
      <c r="F53" s="129">
        <f>F54</f>
        <v>0</v>
      </c>
    </row>
    <row r="54" spans="1:6" ht="38.25">
      <c r="A54" s="17" t="s">
        <v>375</v>
      </c>
      <c r="B54" s="20" t="s">
        <v>29</v>
      </c>
      <c r="C54" s="20" t="s">
        <v>42</v>
      </c>
      <c r="D54" s="20" t="s">
        <v>137</v>
      </c>
      <c r="E54" s="20"/>
      <c r="F54" s="129">
        <f>F55</f>
        <v>0</v>
      </c>
    </row>
    <row r="55" spans="1:6" ht="25.5">
      <c r="A55" s="17" t="s">
        <v>384</v>
      </c>
      <c r="B55" s="20" t="s">
        <v>29</v>
      </c>
      <c r="C55" s="20" t="s">
        <v>42</v>
      </c>
      <c r="D55" s="20" t="s">
        <v>388</v>
      </c>
      <c r="E55" s="20"/>
      <c r="F55" s="129">
        <f>F56</f>
        <v>0</v>
      </c>
    </row>
    <row r="56" spans="1:6" ht="38.25">
      <c r="A56" s="17" t="s">
        <v>438</v>
      </c>
      <c r="B56" s="20" t="s">
        <v>29</v>
      </c>
      <c r="C56" s="20" t="s">
        <v>42</v>
      </c>
      <c r="D56" s="20" t="s">
        <v>440</v>
      </c>
      <c r="E56" s="20"/>
      <c r="F56" s="129">
        <f>F57+F58+F59</f>
        <v>0</v>
      </c>
    </row>
    <row r="57" spans="1:6" ht="51">
      <c r="A57" s="17" t="s">
        <v>439</v>
      </c>
      <c r="B57" s="20" t="s">
        <v>29</v>
      </c>
      <c r="C57" s="20" t="s">
        <v>42</v>
      </c>
      <c r="D57" s="20" t="s">
        <v>441</v>
      </c>
      <c r="E57" s="20" t="s">
        <v>43</v>
      </c>
      <c r="F57" s="129">
        <f>'приложение 2'!G59</f>
        <v>0</v>
      </c>
    </row>
    <row r="58" spans="1:6" ht="51">
      <c r="A58" s="17" t="str">
        <f>'[1]приложение 7 (1)'!A60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8" s="20" t="s">
        <v>29</v>
      </c>
      <c r="C58" s="20" t="s">
        <v>42</v>
      </c>
      <c r="D58" s="20" t="s">
        <v>441</v>
      </c>
      <c r="E58" s="20" t="s">
        <v>52</v>
      </c>
      <c r="F58" s="129">
        <f>'приложение 2'!G60</f>
        <v>0</v>
      </c>
    </row>
    <row r="59" spans="1:6" ht="51">
      <c r="A59" s="17" t="s">
        <v>442</v>
      </c>
      <c r="B59" s="20" t="s">
        <v>29</v>
      </c>
      <c r="C59" s="20" t="s">
        <v>42</v>
      </c>
      <c r="D59" s="20" t="s">
        <v>443</v>
      </c>
      <c r="E59" s="20" t="s">
        <v>52</v>
      </c>
      <c r="F59" s="129">
        <f>'приложение 2'!G61</f>
        <v>0</v>
      </c>
    </row>
    <row r="60" spans="1:6" ht="18.75">
      <c r="A60" s="17" t="str">
        <f>'[1]приложение 7 (1)'!A62</f>
        <v>Обеспечение пожарной безопасности</v>
      </c>
      <c r="B60" s="20" t="s">
        <v>29</v>
      </c>
      <c r="C60" s="20" t="s">
        <v>30</v>
      </c>
      <c r="D60" s="20"/>
      <c r="E60" s="20"/>
      <c r="F60" s="129">
        <f>F61</f>
        <v>0</v>
      </c>
    </row>
    <row r="61" spans="1:6" ht="38.25">
      <c r="A61" s="17" t="str">
        <f>'[1]приложение 7 (1)'!A63</f>
        <v>Муниципальная программа городского поселения город Бобров "Муниципальное управление и гражданское общество"</v>
      </c>
      <c r="B61" s="20" t="s">
        <v>29</v>
      </c>
      <c r="C61" s="20" t="s">
        <v>30</v>
      </c>
      <c r="D61" s="20" t="s">
        <v>137</v>
      </c>
      <c r="E61" s="20"/>
      <c r="F61" s="129">
        <f>F62</f>
        <v>0</v>
      </c>
    </row>
    <row r="62" spans="1:6" ht="25.5">
      <c r="A62" s="17" t="str">
        <f>'[1]приложение 7 (1)'!A64</f>
        <v>Подпрограмма "Развитие и модернизация населения от угроз чрезвычайных ситуаций и пожаров" </v>
      </c>
      <c r="B62" s="20" t="s">
        <v>29</v>
      </c>
      <c r="C62" s="20" t="s">
        <v>30</v>
      </c>
      <c r="D62" s="20" t="s">
        <v>388</v>
      </c>
      <c r="E62" s="20"/>
      <c r="F62" s="129">
        <f>F63</f>
        <v>0</v>
      </c>
    </row>
    <row r="63" spans="1:6" ht="38.25">
      <c r="A63" s="17" t="str">
        <f>'[1]приложение 7 (1)'!A65</f>
        <v>Основное мероприятие "Предупреждение и ликвидация последствий чрезвычайных ситуаций природного и техногенного характера"</v>
      </c>
      <c r="B63" s="20" t="s">
        <v>29</v>
      </c>
      <c r="C63" s="20" t="s">
        <v>30</v>
      </c>
      <c r="D63" s="20" t="s">
        <v>440</v>
      </c>
      <c r="E63" s="20"/>
      <c r="F63" s="129">
        <f>F64</f>
        <v>0</v>
      </c>
    </row>
    <row r="64" spans="1:6" ht="38.25">
      <c r="A64" s="17" t="str">
        <f>'[1]приложение 7 (1)'!A66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4" s="20" t="s">
        <v>29</v>
      </c>
      <c r="C64" s="20" t="s">
        <v>30</v>
      </c>
      <c r="D64" s="20" t="s">
        <v>553</v>
      </c>
      <c r="E64" s="20" t="s">
        <v>43</v>
      </c>
      <c r="F64" s="129">
        <f>'приложение 2'!G66</f>
        <v>0</v>
      </c>
    </row>
    <row r="65" spans="1:6" ht="25.5">
      <c r="A65" s="17" t="s">
        <v>383</v>
      </c>
      <c r="B65" s="20" t="s">
        <v>29</v>
      </c>
      <c r="C65" s="20" t="s">
        <v>387</v>
      </c>
      <c r="D65" s="20"/>
      <c r="E65" s="20"/>
      <c r="F65" s="129">
        <f>F66</f>
        <v>530.3</v>
      </c>
    </row>
    <row r="66" spans="1:6" ht="38.25">
      <c r="A66" s="17" t="s">
        <v>375</v>
      </c>
      <c r="B66" s="20" t="s">
        <v>29</v>
      </c>
      <c r="C66" s="20" t="s">
        <v>387</v>
      </c>
      <c r="D66" s="20" t="s">
        <v>137</v>
      </c>
      <c r="E66" s="20"/>
      <c r="F66" s="129">
        <f>F67</f>
        <v>530.3</v>
      </c>
    </row>
    <row r="67" spans="1:6" ht="25.5">
      <c r="A67" s="17" t="s">
        <v>384</v>
      </c>
      <c r="B67" s="20" t="s">
        <v>29</v>
      </c>
      <c r="C67" s="20" t="s">
        <v>387</v>
      </c>
      <c r="D67" s="20" t="s">
        <v>388</v>
      </c>
      <c r="E67" s="20"/>
      <c r="F67" s="129">
        <f>F68</f>
        <v>530.3</v>
      </c>
    </row>
    <row r="68" spans="1:6" ht="25.5">
      <c r="A68" s="17" t="s">
        <v>570</v>
      </c>
      <c r="B68" s="20" t="s">
        <v>29</v>
      </c>
      <c r="C68" s="20" t="s">
        <v>387</v>
      </c>
      <c r="D68" s="20" t="s">
        <v>389</v>
      </c>
      <c r="E68" s="20"/>
      <c r="F68" s="129">
        <f>F69</f>
        <v>530.3</v>
      </c>
    </row>
    <row r="69" spans="1:6" ht="38.25">
      <c r="A69" s="17" t="s">
        <v>386</v>
      </c>
      <c r="B69" s="20" t="s">
        <v>29</v>
      </c>
      <c r="C69" s="20" t="s">
        <v>387</v>
      </c>
      <c r="D69" s="20" t="s">
        <v>390</v>
      </c>
      <c r="E69" s="20" t="s">
        <v>43</v>
      </c>
      <c r="F69" s="129">
        <f>'приложение 2'!G71</f>
        <v>530.3</v>
      </c>
    </row>
    <row r="70" spans="1:6" ht="18.75">
      <c r="A70" s="17" t="s">
        <v>14</v>
      </c>
      <c r="B70" s="20" t="s">
        <v>25</v>
      </c>
      <c r="C70" s="20"/>
      <c r="D70" s="20"/>
      <c r="E70" s="20"/>
      <c r="F70" s="129">
        <f>F71+F76+F83</f>
        <v>60375.899999999994</v>
      </c>
    </row>
    <row r="71" spans="1:6" ht="18.75">
      <c r="A71" s="17" t="s">
        <v>54</v>
      </c>
      <c r="B71" s="20" t="s">
        <v>25</v>
      </c>
      <c r="C71" s="20" t="s">
        <v>27</v>
      </c>
      <c r="D71" s="20"/>
      <c r="E71" s="20"/>
      <c r="F71" s="129">
        <f>F75</f>
        <v>459.2</v>
      </c>
    </row>
    <row r="72" spans="1:6" ht="51">
      <c r="A72" s="17" t="s">
        <v>136</v>
      </c>
      <c r="B72" s="20" t="s">
        <v>25</v>
      </c>
      <c r="C72" s="20" t="s">
        <v>27</v>
      </c>
      <c r="D72" s="20" t="s">
        <v>137</v>
      </c>
      <c r="E72" s="20"/>
      <c r="F72" s="129">
        <f>F73</f>
        <v>459.2</v>
      </c>
    </row>
    <row r="73" spans="1:6" ht="18.75">
      <c r="A73" s="17" t="s">
        <v>159</v>
      </c>
      <c r="B73" s="20" t="s">
        <v>25</v>
      </c>
      <c r="C73" s="20" t="s">
        <v>27</v>
      </c>
      <c r="D73" s="20" t="s">
        <v>158</v>
      </c>
      <c r="E73" s="20"/>
      <c r="F73" s="129">
        <f>F74</f>
        <v>459.2</v>
      </c>
    </row>
    <row r="74" spans="1:6" ht="38.25">
      <c r="A74" s="17" t="s">
        <v>160</v>
      </c>
      <c r="B74" s="20" t="s">
        <v>25</v>
      </c>
      <c r="C74" s="20" t="s">
        <v>27</v>
      </c>
      <c r="D74" s="20" t="s">
        <v>161</v>
      </c>
      <c r="E74" s="20"/>
      <c r="F74" s="129">
        <f>F75</f>
        <v>459.2</v>
      </c>
    </row>
    <row r="75" spans="1:6" ht="51">
      <c r="A75" s="17" t="s">
        <v>268</v>
      </c>
      <c r="B75" s="20" t="s">
        <v>25</v>
      </c>
      <c r="C75" s="20" t="s">
        <v>27</v>
      </c>
      <c r="D75" s="20" t="s">
        <v>162</v>
      </c>
      <c r="E75" s="20" t="s">
        <v>43</v>
      </c>
      <c r="F75" s="129">
        <f>'приложение 2'!G77</f>
        <v>459.2</v>
      </c>
    </row>
    <row r="76" spans="1:6" ht="18.75">
      <c r="A76" s="17" t="s">
        <v>41</v>
      </c>
      <c r="B76" s="20" t="s">
        <v>25</v>
      </c>
      <c r="C76" s="20" t="s">
        <v>42</v>
      </c>
      <c r="D76" s="20"/>
      <c r="E76" s="20"/>
      <c r="F76" s="129">
        <f>F77</f>
        <v>33443.8</v>
      </c>
    </row>
    <row r="77" spans="1:6" ht="38.25">
      <c r="A77" s="17" t="s">
        <v>163</v>
      </c>
      <c r="B77" s="20" t="s">
        <v>25</v>
      </c>
      <c r="C77" s="20" t="s">
        <v>42</v>
      </c>
      <c r="D77" s="20" t="s">
        <v>165</v>
      </c>
      <c r="E77" s="20"/>
      <c r="F77" s="129">
        <f>F78</f>
        <v>33443.8</v>
      </c>
    </row>
    <row r="78" spans="1:6" ht="25.5">
      <c r="A78" s="17" t="s">
        <v>164</v>
      </c>
      <c r="B78" s="20" t="s">
        <v>25</v>
      </c>
      <c r="C78" s="20" t="s">
        <v>42</v>
      </c>
      <c r="D78" s="20" t="s">
        <v>166</v>
      </c>
      <c r="E78" s="20"/>
      <c r="F78" s="129">
        <f>F79</f>
        <v>33443.8</v>
      </c>
    </row>
    <row r="79" spans="1:6" ht="25.5">
      <c r="A79" s="17" t="s">
        <v>167</v>
      </c>
      <c r="B79" s="20" t="s">
        <v>25</v>
      </c>
      <c r="C79" s="20" t="s">
        <v>42</v>
      </c>
      <c r="D79" s="52" t="s">
        <v>168</v>
      </c>
      <c r="E79" s="20"/>
      <c r="F79" s="129">
        <f>F80+F82+F81</f>
        <v>33443.8</v>
      </c>
    </row>
    <row r="80" spans="1:6" ht="38.25">
      <c r="A80" s="17" t="str">
        <f>'[1]приложение 7 (1)'!A82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80" s="20" t="s">
        <v>25</v>
      </c>
      <c r="C80" s="20" t="s">
        <v>42</v>
      </c>
      <c r="D80" s="52" t="s">
        <v>454</v>
      </c>
      <c r="E80" s="20" t="s">
        <v>43</v>
      </c>
      <c r="F80" s="129">
        <f>'приложение 2'!G82</f>
        <v>0</v>
      </c>
    </row>
    <row r="81" spans="1:6" ht="51">
      <c r="A81" s="17" t="str">
        <f>'[1]приложение 7 (1)'!A83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81" s="20" t="s">
        <v>25</v>
      </c>
      <c r="C81" s="20" t="s">
        <v>42</v>
      </c>
      <c r="D81" s="20" t="s">
        <v>170</v>
      </c>
      <c r="E81" s="20" t="s">
        <v>43</v>
      </c>
      <c r="F81" s="129">
        <f>'приложение 2'!G83</f>
        <v>8791.5</v>
      </c>
    </row>
    <row r="82" spans="1:6" ht="38.25">
      <c r="A82" s="17" t="s">
        <v>169</v>
      </c>
      <c r="B82" s="20" t="s">
        <v>25</v>
      </c>
      <c r="C82" s="20" t="s">
        <v>42</v>
      </c>
      <c r="D82" s="20" t="s">
        <v>170</v>
      </c>
      <c r="E82" s="20" t="s">
        <v>46</v>
      </c>
      <c r="F82" s="129">
        <f>'приложение 2'!G84</f>
        <v>24652.3</v>
      </c>
    </row>
    <row r="83" spans="1:6" ht="18.75">
      <c r="A83" s="17" t="s">
        <v>47</v>
      </c>
      <c r="B83" s="20" t="s">
        <v>25</v>
      </c>
      <c r="C83" s="20" t="s">
        <v>26</v>
      </c>
      <c r="D83" s="20"/>
      <c r="E83" s="20"/>
      <c r="F83" s="129">
        <f>F84</f>
        <v>26472.899999999998</v>
      </c>
    </row>
    <row r="84" spans="1:6" ht="38.25">
      <c r="A84" s="17" t="s">
        <v>163</v>
      </c>
      <c r="B84" s="20" t="s">
        <v>25</v>
      </c>
      <c r="C84" s="20" t="s">
        <v>26</v>
      </c>
      <c r="D84" s="20" t="s">
        <v>165</v>
      </c>
      <c r="E84" s="20"/>
      <c r="F84" s="129">
        <f>F85+F99</f>
        <v>26472.899999999998</v>
      </c>
    </row>
    <row r="85" spans="1:6" ht="25.5">
      <c r="A85" s="17" t="s">
        <v>171</v>
      </c>
      <c r="B85" s="20" t="s">
        <v>25</v>
      </c>
      <c r="C85" s="20" t="s">
        <v>26</v>
      </c>
      <c r="D85" s="20" t="s">
        <v>172</v>
      </c>
      <c r="E85" s="20"/>
      <c r="F85" s="129">
        <f>F87+F88+F89+F93+F95+F97</f>
        <v>23638.8</v>
      </c>
    </row>
    <row r="86" spans="1:6" ht="25.5">
      <c r="A86" s="122" t="str">
        <f>'[1]приложение 7 (1)'!A88</f>
        <v>Основное мероприятие "Благоустройство территорий муниципальных образований"</v>
      </c>
      <c r="B86" s="20" t="s">
        <v>25</v>
      </c>
      <c r="C86" s="20" t="s">
        <v>26</v>
      </c>
      <c r="D86" s="20" t="s">
        <v>555</v>
      </c>
      <c r="E86" s="20"/>
      <c r="F86" s="129">
        <f>F87+F88</f>
        <v>2637.1</v>
      </c>
    </row>
    <row r="87" spans="1:6" ht="51">
      <c r="A87" s="122" t="str">
        <f>'[1]приложение 7 (1)'!A89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B87" s="20" t="s">
        <v>25</v>
      </c>
      <c r="C87" s="20" t="s">
        <v>26</v>
      </c>
      <c r="D87" s="20" t="s">
        <v>557</v>
      </c>
      <c r="E87" s="20" t="s">
        <v>43</v>
      </c>
      <c r="F87" s="129">
        <f>'приложение 2'!G89</f>
        <v>2487.1</v>
      </c>
    </row>
    <row r="88" spans="1:6" ht="38.25">
      <c r="A88" s="122" t="str">
        <f>'[1]приложение 7 (1)'!A90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8" s="20" t="s">
        <v>25</v>
      </c>
      <c r="C88" s="20" t="s">
        <v>26</v>
      </c>
      <c r="D88" s="20" t="s">
        <v>592</v>
      </c>
      <c r="E88" s="20" t="s">
        <v>43</v>
      </c>
      <c r="F88" s="129">
        <f>'приложение 2'!G90</f>
        <v>150</v>
      </c>
    </row>
    <row r="89" spans="1:6" ht="76.5">
      <c r="A89" s="17" t="str">
        <f>'[1]приложение 7 (1)'!A91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9" s="20" t="s">
        <v>25</v>
      </c>
      <c r="C89" s="20" t="s">
        <v>26</v>
      </c>
      <c r="D89" s="20" t="s">
        <v>411</v>
      </c>
      <c r="E89" s="20"/>
      <c r="F89" s="129">
        <f>F91+F92+F90</f>
        <v>18686.7</v>
      </c>
    </row>
    <row r="90" spans="1:6" ht="63.75">
      <c r="A90" s="17" t="str">
        <f>'[1]приложение 7 (1)'!A92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B90" s="20" t="s">
        <v>25</v>
      </c>
      <c r="C90" s="20" t="s">
        <v>26</v>
      </c>
      <c r="D90" s="20" t="s">
        <v>593</v>
      </c>
      <c r="E90" s="20" t="s">
        <v>43</v>
      </c>
      <c r="F90" s="129">
        <f>'приложение 2'!G92</f>
        <v>0</v>
      </c>
    </row>
    <row r="91" spans="1:6" ht="63.75">
      <c r="A91" s="17" t="str">
        <f>'[1]приложение 7 (1)'!A93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91" s="20" t="s">
        <v>25</v>
      </c>
      <c r="C91" s="20" t="s">
        <v>26</v>
      </c>
      <c r="D91" s="20" t="s">
        <v>499</v>
      </c>
      <c r="E91" s="20" t="s">
        <v>44</v>
      </c>
      <c r="F91" s="129">
        <f>'приложение 2'!G93</f>
        <v>0</v>
      </c>
    </row>
    <row r="92" spans="1:6" ht="38.25">
      <c r="A92" s="17" t="str">
        <f>'[1]приложение 7 (1)'!A94</f>
        <v>Выполнение других расходных обязательств (закупка товаров, работ и услуг для обеспечения государственных (муниципальных) нужд)</v>
      </c>
      <c r="B92" s="20" t="s">
        <v>25</v>
      </c>
      <c r="C92" s="20" t="s">
        <v>26</v>
      </c>
      <c r="D92" s="20" t="s">
        <v>413</v>
      </c>
      <c r="E92" s="20" t="s">
        <v>43</v>
      </c>
      <c r="F92" s="129">
        <f>'приложение 2'!G94</f>
        <v>18686.7</v>
      </c>
    </row>
    <row r="93" spans="1:6" ht="25.5">
      <c r="A93" s="17" t="s">
        <v>173</v>
      </c>
      <c r="B93" s="20" t="s">
        <v>25</v>
      </c>
      <c r="C93" s="20" t="s">
        <v>26</v>
      </c>
      <c r="D93" s="20" t="s">
        <v>174</v>
      </c>
      <c r="E93" s="20"/>
      <c r="F93" s="129">
        <f>F94</f>
        <v>1143</v>
      </c>
    </row>
    <row r="94" spans="1:6" ht="38.25">
      <c r="A94" s="17" t="s">
        <v>269</v>
      </c>
      <c r="B94" s="20" t="s">
        <v>25</v>
      </c>
      <c r="C94" s="20" t="s">
        <v>26</v>
      </c>
      <c r="D94" s="20" t="s">
        <v>175</v>
      </c>
      <c r="E94" s="20" t="s">
        <v>43</v>
      </c>
      <c r="F94" s="129">
        <f>'приложение 2'!G96</f>
        <v>1143</v>
      </c>
    </row>
    <row r="95" spans="1:6" ht="18.75">
      <c r="A95" s="17" t="s">
        <v>177</v>
      </c>
      <c r="B95" s="20" t="s">
        <v>25</v>
      </c>
      <c r="C95" s="20" t="s">
        <v>26</v>
      </c>
      <c r="D95" s="20" t="s">
        <v>176</v>
      </c>
      <c r="E95" s="20"/>
      <c r="F95" s="129">
        <f>F96</f>
        <v>119</v>
      </c>
    </row>
    <row r="96" spans="1:6" ht="63.75">
      <c r="A96" s="17" t="str">
        <f>'[1]приложение 7 (1)'!A98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6" s="20" t="s">
        <v>25</v>
      </c>
      <c r="C96" s="20" t="s">
        <v>26</v>
      </c>
      <c r="D96" s="20" t="s">
        <v>178</v>
      </c>
      <c r="E96" s="20" t="s">
        <v>33</v>
      </c>
      <c r="F96" s="129">
        <f>'приложение 2'!G98</f>
        <v>119</v>
      </c>
    </row>
    <row r="97" spans="1:6" ht="25.5">
      <c r="A97" s="17" t="s">
        <v>179</v>
      </c>
      <c r="B97" s="20" t="s">
        <v>25</v>
      </c>
      <c r="C97" s="20" t="s">
        <v>26</v>
      </c>
      <c r="D97" s="20" t="s">
        <v>180</v>
      </c>
      <c r="E97" s="20"/>
      <c r="F97" s="129">
        <f>F98</f>
        <v>1053</v>
      </c>
    </row>
    <row r="98" spans="1:6" ht="38.25">
      <c r="A98" s="17" t="s">
        <v>270</v>
      </c>
      <c r="B98" s="20" t="s">
        <v>25</v>
      </c>
      <c r="C98" s="20" t="s">
        <v>26</v>
      </c>
      <c r="D98" s="20" t="s">
        <v>181</v>
      </c>
      <c r="E98" s="20" t="s">
        <v>43</v>
      </c>
      <c r="F98" s="129">
        <f>'приложение 2'!G100</f>
        <v>1053</v>
      </c>
    </row>
    <row r="99" spans="1:6" ht="38.25">
      <c r="A99" s="17" t="s">
        <v>182</v>
      </c>
      <c r="B99" s="20" t="s">
        <v>25</v>
      </c>
      <c r="C99" s="20" t="s">
        <v>26</v>
      </c>
      <c r="D99" s="20" t="s">
        <v>183</v>
      </c>
      <c r="E99" s="20"/>
      <c r="F99" s="129">
        <f>F100</f>
        <v>2834.1</v>
      </c>
    </row>
    <row r="100" spans="1:6" ht="76.5">
      <c r="A100" s="17" t="s">
        <v>185</v>
      </c>
      <c r="B100" s="20" t="s">
        <v>25</v>
      </c>
      <c r="C100" s="20" t="s">
        <v>26</v>
      </c>
      <c r="D100" s="20" t="s">
        <v>186</v>
      </c>
      <c r="E100" s="20"/>
      <c r="F100" s="129">
        <f>F101+F102</f>
        <v>2834.1</v>
      </c>
    </row>
    <row r="101" spans="1:6" ht="63.75">
      <c r="A101" s="17" t="str">
        <f>'[1]приложение 7 (1)'!A101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B101" s="20" t="s">
        <v>25</v>
      </c>
      <c r="C101" s="20" t="s">
        <v>26</v>
      </c>
      <c r="D101" s="20" t="s">
        <v>595</v>
      </c>
      <c r="E101" s="20" t="s">
        <v>43</v>
      </c>
      <c r="F101" s="129">
        <f>'приложение 2'!G103</f>
        <v>2242.6</v>
      </c>
    </row>
    <row r="102" spans="1:6" ht="89.25">
      <c r="A102" s="17" t="str">
        <f>'[1]приложение 7 (1)'!A102</f>
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v>
      </c>
      <c r="B102" s="20" t="s">
        <v>25</v>
      </c>
      <c r="C102" s="20" t="s">
        <v>26</v>
      </c>
      <c r="D102" s="20" t="s">
        <v>597</v>
      </c>
      <c r="E102" s="20" t="s">
        <v>43</v>
      </c>
      <c r="F102" s="129">
        <f>'приложение 2'!G104</f>
        <v>591.5</v>
      </c>
    </row>
    <row r="103" spans="1:6" ht="18.75">
      <c r="A103" s="17" t="s">
        <v>48</v>
      </c>
      <c r="B103" s="20" t="s">
        <v>27</v>
      </c>
      <c r="C103" s="20"/>
      <c r="D103" s="20"/>
      <c r="E103" s="20"/>
      <c r="F103" s="129">
        <f>F104+F121+F135+F156</f>
        <v>943571.9000000001</v>
      </c>
    </row>
    <row r="104" spans="1:6" ht="18.75">
      <c r="A104" s="17" t="s">
        <v>15</v>
      </c>
      <c r="B104" s="20" t="s">
        <v>27</v>
      </c>
      <c r="C104" s="20" t="s">
        <v>24</v>
      </c>
      <c r="D104" s="20"/>
      <c r="E104" s="20"/>
      <c r="F104" s="129">
        <f>F105</f>
        <v>47244.50000000001</v>
      </c>
    </row>
    <row r="105" spans="1:6" ht="38.25">
      <c r="A105" s="17" t="s">
        <v>163</v>
      </c>
      <c r="B105" s="20" t="s">
        <v>27</v>
      </c>
      <c r="C105" s="20" t="s">
        <v>24</v>
      </c>
      <c r="D105" s="20" t="s">
        <v>165</v>
      </c>
      <c r="E105" s="20"/>
      <c r="F105" s="129">
        <f>F106</f>
        <v>47244.50000000001</v>
      </c>
    </row>
    <row r="106" spans="1:6" ht="38.25">
      <c r="A106" s="17" t="s">
        <v>182</v>
      </c>
      <c r="B106" s="20" t="s">
        <v>27</v>
      </c>
      <c r="C106" s="20" t="s">
        <v>24</v>
      </c>
      <c r="D106" s="20" t="s">
        <v>183</v>
      </c>
      <c r="E106" s="20"/>
      <c r="F106" s="129">
        <f>F107+F109+F113+F115+F119</f>
        <v>47244.50000000001</v>
      </c>
    </row>
    <row r="107" spans="1:6" ht="38.25">
      <c r="A107" s="17" t="s">
        <v>571</v>
      </c>
      <c r="B107" s="20" t="s">
        <v>27</v>
      </c>
      <c r="C107" s="20" t="s">
        <v>24</v>
      </c>
      <c r="D107" s="20" t="s">
        <v>184</v>
      </c>
      <c r="E107" s="20"/>
      <c r="F107" s="129">
        <f>F108</f>
        <v>46999.3</v>
      </c>
    </row>
    <row r="108" spans="1:6" ht="51">
      <c r="A108" s="17" t="s">
        <v>558</v>
      </c>
      <c r="B108" s="20" t="s">
        <v>27</v>
      </c>
      <c r="C108" s="20" t="s">
        <v>24</v>
      </c>
      <c r="D108" s="20" t="s">
        <v>455</v>
      </c>
      <c r="E108" s="20" t="s">
        <v>44</v>
      </c>
      <c r="F108" s="129">
        <f>'приложение 2'!G110</f>
        <v>46999.3</v>
      </c>
    </row>
    <row r="109" spans="1:6" ht="38.25">
      <c r="A109" s="17" t="str">
        <f>'[1]приложение 7 (1)'!A109</f>
        <v>Основное мероприятие "Переселение граждан из аварийного жилищного фонда, признанного таковым до 01.01.2017 года"</v>
      </c>
      <c r="B109" s="20" t="s">
        <v>27</v>
      </c>
      <c r="C109" s="20" t="s">
        <v>24</v>
      </c>
      <c r="D109" s="20" t="s">
        <v>503</v>
      </c>
      <c r="E109" s="20"/>
      <c r="F109" s="129">
        <f>F110+F111+F112</f>
        <v>0</v>
      </c>
    </row>
    <row r="110" spans="1:6" ht="89.25">
      <c r="A110" s="17" t="str">
        <f>'[1]приложение 7 (1)'!A110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10" s="20" t="s">
        <v>27</v>
      </c>
      <c r="C110" s="20" t="s">
        <v>24</v>
      </c>
      <c r="D110" s="20" t="s">
        <v>560</v>
      </c>
      <c r="E110" s="20" t="s">
        <v>44</v>
      </c>
      <c r="F110" s="129">
        <f>'приложение 2'!G112</f>
        <v>0</v>
      </c>
    </row>
    <row r="111" spans="1:6" ht="63.75">
      <c r="A111" s="17" t="str">
        <f>'[1]приложение 7 (1)'!A111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11" s="20" t="s">
        <v>27</v>
      </c>
      <c r="C111" s="20" t="s">
        <v>24</v>
      </c>
      <c r="D111" s="20" t="s">
        <v>562</v>
      </c>
      <c r="E111" s="20" t="s">
        <v>44</v>
      </c>
      <c r="F111" s="129">
        <f>'приложение 2'!G113</f>
        <v>0</v>
      </c>
    </row>
    <row r="112" spans="1:6" ht="63.75">
      <c r="A112" s="17" t="str">
        <f>'[1]приложение 7 (1)'!A112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12" s="20" t="s">
        <v>27</v>
      </c>
      <c r="C112" s="20" t="s">
        <v>24</v>
      </c>
      <c r="D112" s="20" t="s">
        <v>563</v>
      </c>
      <c r="E112" s="20" t="s">
        <v>44</v>
      </c>
      <c r="F112" s="129">
        <f>'приложение 2'!G114</f>
        <v>0</v>
      </c>
    </row>
    <row r="113" spans="1:6" ht="76.5">
      <c r="A113" s="17" t="s">
        <v>495</v>
      </c>
      <c r="B113" s="20" t="s">
        <v>27</v>
      </c>
      <c r="C113" s="20" t="s">
        <v>24</v>
      </c>
      <c r="D113" s="20" t="s">
        <v>186</v>
      </c>
      <c r="E113" s="20"/>
      <c r="F113" s="129">
        <f>F114</f>
        <v>126.3</v>
      </c>
    </row>
    <row r="114" spans="1:6" ht="38.25">
      <c r="A114" s="17" t="s">
        <v>496</v>
      </c>
      <c r="B114" s="20" t="s">
        <v>27</v>
      </c>
      <c r="C114" s="20" t="s">
        <v>24</v>
      </c>
      <c r="D114" s="20" t="s">
        <v>187</v>
      </c>
      <c r="E114" s="20" t="s">
        <v>43</v>
      </c>
      <c r="F114" s="129">
        <f>'приложение 2'!G116</f>
        <v>126.3</v>
      </c>
    </row>
    <row r="115" spans="1:6" ht="38.25">
      <c r="A115" s="17" t="str">
        <f>'[1]приложение 7 (1)'!A116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15" s="20" t="s">
        <v>27</v>
      </c>
      <c r="C115" s="20" t="s">
        <v>24</v>
      </c>
      <c r="D115" s="20" t="s">
        <v>188</v>
      </c>
      <c r="E115" s="20"/>
      <c r="F115" s="129">
        <f>F116+F117+F118</f>
        <v>0</v>
      </c>
    </row>
    <row r="116" spans="1:6" ht="63.75">
      <c r="A116" s="17" t="s">
        <v>273</v>
      </c>
      <c r="B116" s="20" t="s">
        <v>27</v>
      </c>
      <c r="C116" s="20" t="s">
        <v>24</v>
      </c>
      <c r="D116" s="20" t="s">
        <v>189</v>
      </c>
      <c r="E116" s="20" t="s">
        <v>44</v>
      </c>
      <c r="F116" s="129">
        <f>'приложение 2'!G119</f>
        <v>0</v>
      </c>
    </row>
    <row r="117" spans="1:6" ht="89.25">
      <c r="A117" s="17" t="str">
        <f>'[1]приложение 7 (1)'!A117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7" s="20" t="s">
        <v>27</v>
      </c>
      <c r="C117" s="20" t="s">
        <v>24</v>
      </c>
      <c r="D117" s="20" t="s">
        <v>510</v>
      </c>
      <c r="E117" s="20" t="s">
        <v>44</v>
      </c>
      <c r="F117" s="129">
        <f>'приложение 2'!G119</f>
        <v>0</v>
      </c>
    </row>
    <row r="118" spans="1:6" ht="102">
      <c r="A118" s="17" t="str">
        <f>'[1]приложение 7 (1)'!A118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8" s="20" t="s">
        <v>27</v>
      </c>
      <c r="C118" s="20" t="s">
        <v>24</v>
      </c>
      <c r="D118" s="20" t="s">
        <v>511</v>
      </c>
      <c r="E118" s="20" t="s">
        <v>44</v>
      </c>
      <c r="F118" s="129">
        <f>'приложение 2'!G120</f>
        <v>0</v>
      </c>
    </row>
    <row r="119" spans="1:6" ht="38.25">
      <c r="A119" s="17" t="s">
        <v>190</v>
      </c>
      <c r="B119" s="20" t="s">
        <v>27</v>
      </c>
      <c r="C119" s="20" t="s">
        <v>24</v>
      </c>
      <c r="D119" s="20" t="s">
        <v>191</v>
      </c>
      <c r="E119" s="20"/>
      <c r="F119" s="129">
        <f>F120</f>
        <v>118.9</v>
      </c>
    </row>
    <row r="120" spans="1:6" ht="51">
      <c r="A120" s="17" t="s">
        <v>391</v>
      </c>
      <c r="B120" s="20" t="s">
        <v>27</v>
      </c>
      <c r="C120" s="20" t="s">
        <v>24</v>
      </c>
      <c r="D120" s="20" t="s">
        <v>193</v>
      </c>
      <c r="E120" s="20" t="s">
        <v>43</v>
      </c>
      <c r="F120" s="129">
        <f>'приложение 2'!G122</f>
        <v>118.9</v>
      </c>
    </row>
    <row r="121" spans="1:6" ht="18.75">
      <c r="A121" s="17" t="s">
        <v>16</v>
      </c>
      <c r="B121" s="20" t="s">
        <v>27</v>
      </c>
      <c r="C121" s="20" t="s">
        <v>28</v>
      </c>
      <c r="D121" s="20"/>
      <c r="E121" s="20"/>
      <c r="F121" s="129">
        <f>F122</f>
        <v>29898</v>
      </c>
    </row>
    <row r="122" spans="1:6" ht="38.25">
      <c r="A122" s="17" t="s">
        <v>163</v>
      </c>
      <c r="B122" s="20" t="s">
        <v>27</v>
      </c>
      <c r="C122" s="20" t="s">
        <v>28</v>
      </c>
      <c r="D122" s="20" t="s">
        <v>165</v>
      </c>
      <c r="E122" s="20"/>
      <c r="F122" s="129">
        <f>F123+F132</f>
        <v>29898</v>
      </c>
    </row>
    <row r="123" spans="1:6" ht="38.25">
      <c r="A123" s="17" t="s">
        <v>182</v>
      </c>
      <c r="B123" s="20" t="s">
        <v>27</v>
      </c>
      <c r="C123" s="20" t="s">
        <v>28</v>
      </c>
      <c r="D123" s="20" t="s">
        <v>183</v>
      </c>
      <c r="E123" s="20"/>
      <c r="F123" s="129">
        <f>F124</f>
        <v>10545.9</v>
      </c>
    </row>
    <row r="124" spans="1:6" ht="76.5">
      <c r="A124" s="17" t="s">
        <v>185</v>
      </c>
      <c r="B124" s="20" t="s">
        <v>27</v>
      </c>
      <c r="C124" s="20" t="s">
        <v>28</v>
      </c>
      <c r="D124" s="20" t="s">
        <v>186</v>
      </c>
      <c r="E124" s="20"/>
      <c r="F124" s="129">
        <f>F126+F128+F127+F129+F125</f>
        <v>10545.9</v>
      </c>
    </row>
    <row r="125" spans="1:6" ht="63.75">
      <c r="A125" s="17" t="str">
        <f>'[1]приложение 7 (1)'!A125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B125" s="20" t="s">
        <v>27</v>
      </c>
      <c r="C125" s="20" t="s">
        <v>28</v>
      </c>
      <c r="D125" s="20" t="s">
        <v>598</v>
      </c>
      <c r="E125" s="20" t="s">
        <v>43</v>
      </c>
      <c r="F125" s="129">
        <f>'приложение 2'!G127</f>
        <v>0</v>
      </c>
    </row>
    <row r="126" spans="1:6" ht="89.25">
      <c r="A126" s="17" t="str">
        <f>'[1]приложение 7 (1)'!A126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26" s="20" t="s">
        <v>27</v>
      </c>
      <c r="C126" s="20" t="s">
        <v>28</v>
      </c>
      <c r="D126" s="20" t="s">
        <v>518</v>
      </c>
      <c r="E126" s="20" t="s">
        <v>43</v>
      </c>
      <c r="F126" s="129">
        <f>'приложение 2'!G128</f>
        <v>0</v>
      </c>
    </row>
    <row r="127" spans="1:6" ht="89.25">
      <c r="A127" s="17" t="str">
        <f>'[1]приложение 7 (1)'!A127</f>
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v>
      </c>
      <c r="B127" s="20" t="s">
        <v>27</v>
      </c>
      <c r="C127" s="20" t="s">
        <v>28</v>
      </c>
      <c r="D127" s="20" t="s">
        <v>597</v>
      </c>
      <c r="E127" s="20" t="s">
        <v>43</v>
      </c>
      <c r="F127" s="129">
        <f>'приложение 2'!G129</f>
        <v>1536.3</v>
      </c>
    </row>
    <row r="128" spans="1:6" ht="38.25">
      <c r="A128" s="7" t="s">
        <v>267</v>
      </c>
      <c r="B128" s="20" t="s">
        <v>27</v>
      </c>
      <c r="C128" s="20" t="s">
        <v>28</v>
      </c>
      <c r="D128" s="20" t="s">
        <v>187</v>
      </c>
      <c r="E128" s="20" t="s">
        <v>43</v>
      </c>
      <c r="F128" s="129">
        <f>'приложение 2'!G130</f>
        <v>6496.4</v>
      </c>
    </row>
    <row r="129" spans="1:6" ht="89.25">
      <c r="A129" s="7" t="str">
        <f>'[1]приложение 7 (1)'!A129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B129" s="20" t="s">
        <v>27</v>
      </c>
      <c r="C129" s="20" t="s">
        <v>28</v>
      </c>
      <c r="D129" s="20" t="s">
        <v>601</v>
      </c>
      <c r="E129" s="20" t="s">
        <v>43</v>
      </c>
      <c r="F129" s="129">
        <f>'приложение 2'!G131</f>
        <v>2513.2</v>
      </c>
    </row>
    <row r="130" spans="1:6" ht="25.5">
      <c r="A130" s="125" t="str">
        <f>'[1]приложение 7 (1)'!A130</f>
        <v>Основное мероприятие "Формирование современной городской среды"</v>
      </c>
      <c r="B130" s="20" t="s">
        <v>27</v>
      </c>
      <c r="C130" s="20" t="s">
        <v>28</v>
      </c>
      <c r="D130" s="20" t="s">
        <v>406</v>
      </c>
      <c r="E130" s="20"/>
      <c r="F130" s="129">
        <f>F131</f>
        <v>0</v>
      </c>
    </row>
    <row r="131" spans="1:6" ht="38.25">
      <c r="A131" s="125" t="str">
        <f>'[1]приложение 7 (1)'!A131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31" s="20" t="s">
        <v>27</v>
      </c>
      <c r="C131" s="20" t="s">
        <v>28</v>
      </c>
      <c r="D131" s="20" t="s">
        <v>409</v>
      </c>
      <c r="E131" s="20" t="s">
        <v>43</v>
      </c>
      <c r="F131" s="129">
        <f>'приложение 2'!G133</f>
        <v>0</v>
      </c>
    </row>
    <row r="132" spans="1:6" ht="25.5">
      <c r="A132" s="125" t="s">
        <v>198</v>
      </c>
      <c r="B132" s="20" t="s">
        <v>27</v>
      </c>
      <c r="C132" s="20" t="s">
        <v>28</v>
      </c>
      <c r="D132" s="20" t="s">
        <v>199</v>
      </c>
      <c r="E132" s="20"/>
      <c r="F132" s="129">
        <f>F133</f>
        <v>19352.1</v>
      </c>
    </row>
    <row r="133" spans="1:6" ht="38.25">
      <c r="A133" s="125" t="s">
        <v>197</v>
      </c>
      <c r="B133" s="20" t="s">
        <v>27</v>
      </c>
      <c r="C133" s="20" t="s">
        <v>28</v>
      </c>
      <c r="D133" s="20" t="s">
        <v>201</v>
      </c>
      <c r="E133" s="20"/>
      <c r="F133" s="129">
        <f>F134</f>
        <v>19352.1</v>
      </c>
    </row>
    <row r="134" spans="1:6" ht="89.25">
      <c r="A134" s="125" t="s">
        <v>602</v>
      </c>
      <c r="B134" s="20" t="s">
        <v>27</v>
      </c>
      <c r="C134" s="20" t="s">
        <v>28</v>
      </c>
      <c r="D134" s="20" t="s">
        <v>603</v>
      </c>
      <c r="E134" s="20" t="s">
        <v>43</v>
      </c>
      <c r="F134" s="129">
        <f>'приложение 2'!G136</f>
        <v>19352.1</v>
      </c>
    </row>
    <row r="135" spans="1:6" ht="18.75">
      <c r="A135" s="7" t="s">
        <v>17</v>
      </c>
      <c r="B135" s="20" t="s">
        <v>27</v>
      </c>
      <c r="C135" s="20" t="s">
        <v>29</v>
      </c>
      <c r="D135" s="20"/>
      <c r="E135" s="20"/>
      <c r="F135" s="129">
        <f>F139+F141+F142+F144+F145+F147+F148+F151+F152+F155</f>
        <v>56690.5</v>
      </c>
    </row>
    <row r="136" spans="1:6" ht="38.25">
      <c r="A136" s="7" t="s">
        <v>163</v>
      </c>
      <c r="B136" s="20" t="s">
        <v>27</v>
      </c>
      <c r="C136" s="20" t="s">
        <v>29</v>
      </c>
      <c r="D136" s="20" t="s">
        <v>165</v>
      </c>
      <c r="E136" s="20"/>
      <c r="F136" s="129">
        <f>F137+F149+F153</f>
        <v>56690.5</v>
      </c>
    </row>
    <row r="137" spans="1:6" ht="38.25">
      <c r="A137" s="7" t="s">
        <v>182</v>
      </c>
      <c r="B137" s="20" t="s">
        <v>27</v>
      </c>
      <c r="C137" s="20" t="s">
        <v>29</v>
      </c>
      <c r="D137" s="20" t="s">
        <v>183</v>
      </c>
      <c r="E137" s="20"/>
      <c r="F137" s="129">
        <f>F138+F140+F143+F146</f>
        <v>21553.299999999996</v>
      </c>
    </row>
    <row r="138" spans="1:6" ht="76.5">
      <c r="A138" s="7" t="str">
        <f>'[1]приложение 7 (1)'!A136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38" s="20" t="s">
        <v>27</v>
      </c>
      <c r="C138" s="20" t="s">
        <v>29</v>
      </c>
      <c r="D138" s="20" t="s">
        <v>186</v>
      </c>
      <c r="E138" s="20"/>
      <c r="F138" s="129">
        <f>F139</f>
        <v>218.9</v>
      </c>
    </row>
    <row r="139" spans="1:6" ht="38.25">
      <c r="A139" s="7" t="str">
        <f>'[1]приложение 7 (1)'!A137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39" s="20" t="s">
        <v>27</v>
      </c>
      <c r="C139" s="20" t="s">
        <v>29</v>
      </c>
      <c r="D139" s="20" t="s">
        <v>187</v>
      </c>
      <c r="E139" s="20" t="s">
        <v>43</v>
      </c>
      <c r="F139" s="129">
        <f>'приложение 2'!G141</f>
        <v>218.9</v>
      </c>
    </row>
    <row r="140" spans="1:6" ht="25.5">
      <c r="A140" s="7" t="s">
        <v>194</v>
      </c>
      <c r="B140" s="20" t="s">
        <v>27</v>
      </c>
      <c r="C140" s="20" t="s">
        <v>29</v>
      </c>
      <c r="D140" s="20" t="s">
        <v>195</v>
      </c>
      <c r="E140" s="20"/>
      <c r="F140" s="129">
        <f>F141+F142</f>
        <v>290.2</v>
      </c>
    </row>
    <row r="141" spans="1:6" ht="38.25">
      <c r="A141" s="7" t="s">
        <v>271</v>
      </c>
      <c r="B141" s="20" t="s">
        <v>27</v>
      </c>
      <c r="C141" s="20" t="s">
        <v>29</v>
      </c>
      <c r="D141" s="20" t="s">
        <v>196</v>
      </c>
      <c r="E141" s="20" t="s">
        <v>43</v>
      </c>
      <c r="F141" s="129">
        <f>'приложение 2'!G143</f>
        <v>0</v>
      </c>
    </row>
    <row r="142" spans="1:6" ht="38.25">
      <c r="A142" s="7" t="str">
        <f>'[1]приложение 7 (1)'!A140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42" s="20" t="s">
        <v>27</v>
      </c>
      <c r="C142" s="20" t="s">
        <v>29</v>
      </c>
      <c r="D142" s="20" t="s">
        <v>564</v>
      </c>
      <c r="E142" s="20" t="s">
        <v>43</v>
      </c>
      <c r="F142" s="129">
        <f>'приложение 2'!G144</f>
        <v>290.2</v>
      </c>
    </row>
    <row r="143" spans="1:6" ht="25.5">
      <c r="A143" s="7" t="str">
        <f>'[1]приложение 7 (1)'!A141</f>
        <v>Основное мероприятие "Региональный проект "Формирование комфортной городской среды""</v>
      </c>
      <c r="B143" s="20" t="s">
        <v>27</v>
      </c>
      <c r="C143" s="20" t="s">
        <v>29</v>
      </c>
      <c r="D143" s="20" t="s">
        <v>494</v>
      </c>
      <c r="E143" s="20"/>
      <c r="F143" s="129">
        <f>F144+F145</f>
        <v>18480.6</v>
      </c>
    </row>
    <row r="144" spans="1:6" ht="38.25">
      <c r="A144" s="125" t="str">
        <f>'[1]приложение 7 (1)'!A142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44" s="123" t="s">
        <v>27</v>
      </c>
      <c r="C144" s="123" t="s">
        <v>29</v>
      </c>
      <c r="D144" s="123" t="s">
        <v>492</v>
      </c>
      <c r="E144" s="123" t="s">
        <v>43</v>
      </c>
      <c r="F144" s="129">
        <f>'приложение 2'!G146</f>
        <v>8347.8</v>
      </c>
    </row>
    <row r="145" spans="1:6" ht="63.75">
      <c r="A145" s="125" t="str">
        <f>'[1]приложение 7 (1)'!A143</f>
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</c>
      <c r="B145" s="123" t="s">
        <v>27</v>
      </c>
      <c r="C145" s="123" t="s">
        <v>29</v>
      </c>
      <c r="D145" s="123" t="s">
        <v>605</v>
      </c>
      <c r="E145" s="123" t="s">
        <v>43</v>
      </c>
      <c r="F145" s="129">
        <f>'приложение 2'!G147</f>
        <v>10132.8</v>
      </c>
    </row>
    <row r="146" spans="1:6" ht="25.5">
      <c r="A146" s="125" t="str">
        <f>'[1]приложение 7 (1)'!A144</f>
        <v>Основное мероприятие "Формирование современной городской среды"</v>
      </c>
      <c r="B146" s="123" t="s">
        <v>27</v>
      </c>
      <c r="C146" s="123" t="s">
        <v>29</v>
      </c>
      <c r="D146" s="123" t="s">
        <v>406</v>
      </c>
      <c r="E146" s="123"/>
      <c r="F146" s="131">
        <f>F148+F147</f>
        <v>2563.6</v>
      </c>
    </row>
    <row r="147" spans="1:6" ht="63.75">
      <c r="A147" s="125" t="str">
        <f>'[1]приложение 7 (1)'!A146</f>
        <v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v>
      </c>
      <c r="B147" s="123" t="s">
        <v>27</v>
      </c>
      <c r="C147" s="123" t="s">
        <v>29</v>
      </c>
      <c r="D147" s="123" t="s">
        <v>607</v>
      </c>
      <c r="E147" s="123" t="s">
        <v>43</v>
      </c>
      <c r="F147" s="129">
        <f>'приложение 2'!G149</f>
        <v>2563.6</v>
      </c>
    </row>
    <row r="148" spans="1:6" ht="38.25">
      <c r="A148" s="125" t="str">
        <f>'[1]приложение 7 (1)'!A147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48" s="123" t="s">
        <v>27</v>
      </c>
      <c r="C148" s="123" t="s">
        <v>29</v>
      </c>
      <c r="D148" s="123" t="s">
        <v>409</v>
      </c>
      <c r="E148" s="123" t="s">
        <v>43</v>
      </c>
      <c r="F148" s="129">
        <f>'приложение 2'!G150</f>
        <v>0</v>
      </c>
    </row>
    <row r="149" spans="1:6" ht="25.5">
      <c r="A149" s="7" t="s">
        <v>198</v>
      </c>
      <c r="B149" s="20" t="s">
        <v>27</v>
      </c>
      <c r="C149" s="20" t="s">
        <v>29</v>
      </c>
      <c r="D149" s="20" t="s">
        <v>199</v>
      </c>
      <c r="E149" s="20"/>
      <c r="F149" s="129">
        <f>F150</f>
        <v>4838.3</v>
      </c>
    </row>
    <row r="150" spans="1:6" ht="38.25">
      <c r="A150" s="7" t="s">
        <v>197</v>
      </c>
      <c r="B150" s="20" t="s">
        <v>27</v>
      </c>
      <c r="C150" s="20" t="s">
        <v>29</v>
      </c>
      <c r="D150" s="20" t="s">
        <v>201</v>
      </c>
      <c r="E150" s="20"/>
      <c r="F150" s="129">
        <f>F151+F152</f>
        <v>4838.3</v>
      </c>
    </row>
    <row r="151" spans="1:6" ht="38.25">
      <c r="A151" s="7" t="str">
        <f>'[1]приложение 7 (1)'!A150</f>
        <v>Расходы на уличное освещение (закупка товаров, работ и услуг для обеспечения государственных (муниципальных) нужд) </v>
      </c>
      <c r="B151" s="20" t="s">
        <v>27</v>
      </c>
      <c r="C151" s="20" t="s">
        <v>29</v>
      </c>
      <c r="D151" s="20" t="s">
        <v>516</v>
      </c>
      <c r="E151" s="20" t="s">
        <v>43</v>
      </c>
      <c r="F151" s="129">
        <f>'приложение 2'!G153</f>
        <v>0</v>
      </c>
    </row>
    <row r="152" spans="1:6" ht="38.25">
      <c r="A152" s="7" t="s">
        <v>277</v>
      </c>
      <c r="B152" s="20" t="s">
        <v>27</v>
      </c>
      <c r="C152" s="20" t="s">
        <v>29</v>
      </c>
      <c r="D152" s="20" t="s">
        <v>200</v>
      </c>
      <c r="E152" s="20" t="s">
        <v>43</v>
      </c>
      <c r="F152" s="129">
        <f>'приложение 2'!G154</f>
        <v>4838.3</v>
      </c>
    </row>
    <row r="153" spans="1:6" ht="25.5">
      <c r="A153" s="7" t="s">
        <v>202</v>
      </c>
      <c r="B153" s="20" t="s">
        <v>27</v>
      </c>
      <c r="C153" s="20" t="s">
        <v>29</v>
      </c>
      <c r="D153" s="20" t="s">
        <v>203</v>
      </c>
      <c r="E153" s="20"/>
      <c r="F153" s="129">
        <f>F154</f>
        <v>30298.9</v>
      </c>
    </row>
    <row r="154" spans="1:6" ht="76.5">
      <c r="A154" s="7" t="s">
        <v>153</v>
      </c>
      <c r="B154" s="20" t="s">
        <v>27</v>
      </c>
      <c r="C154" s="20" t="s">
        <v>29</v>
      </c>
      <c r="D154" s="20" t="s">
        <v>204</v>
      </c>
      <c r="E154" s="20"/>
      <c r="F154" s="129">
        <f>F155</f>
        <v>30298.9</v>
      </c>
    </row>
    <row r="155" spans="1:6" ht="25.5">
      <c r="A155" s="7" t="s">
        <v>205</v>
      </c>
      <c r="B155" s="20" t="s">
        <v>27</v>
      </c>
      <c r="C155" s="20" t="s">
        <v>29</v>
      </c>
      <c r="D155" s="20" t="s">
        <v>206</v>
      </c>
      <c r="E155" s="20" t="s">
        <v>46</v>
      </c>
      <c r="F155" s="129">
        <f>'приложение 2'!G157</f>
        <v>30298.9</v>
      </c>
    </row>
    <row r="156" spans="1:6" ht="25.5">
      <c r="A156" s="7" t="s">
        <v>49</v>
      </c>
      <c r="B156" s="20" t="s">
        <v>27</v>
      </c>
      <c r="C156" s="20" t="s">
        <v>27</v>
      </c>
      <c r="D156" s="20"/>
      <c r="E156" s="20"/>
      <c r="F156" s="129">
        <f>F157</f>
        <v>809738.9000000001</v>
      </c>
    </row>
    <row r="157" spans="1:6" ht="38.25">
      <c r="A157" s="7" t="s">
        <v>163</v>
      </c>
      <c r="B157" s="20" t="s">
        <v>27</v>
      </c>
      <c r="C157" s="20" t="s">
        <v>27</v>
      </c>
      <c r="D157" s="20" t="s">
        <v>165</v>
      </c>
      <c r="E157" s="20"/>
      <c r="F157" s="129">
        <f>F158</f>
        <v>809738.9000000001</v>
      </c>
    </row>
    <row r="158" spans="1:6" ht="38.25">
      <c r="A158" s="7" t="s">
        <v>182</v>
      </c>
      <c r="B158" s="20" t="s">
        <v>27</v>
      </c>
      <c r="C158" s="20" t="s">
        <v>27</v>
      </c>
      <c r="D158" s="20" t="s">
        <v>183</v>
      </c>
      <c r="E158" s="20"/>
      <c r="F158" s="129">
        <f>F159+F171+F174</f>
        <v>809738.9000000001</v>
      </c>
    </row>
    <row r="159" spans="1:6" ht="38.25">
      <c r="A159" s="7" t="s">
        <v>207</v>
      </c>
      <c r="B159" s="20" t="s">
        <v>27</v>
      </c>
      <c r="C159" s="20" t="s">
        <v>27</v>
      </c>
      <c r="D159" s="20" t="s">
        <v>208</v>
      </c>
      <c r="E159" s="20"/>
      <c r="F159" s="129">
        <f>F160+F161+F162+F163+F164+F165+F166+F167+F168+F169+F170</f>
        <v>702234.2000000001</v>
      </c>
    </row>
    <row r="160" spans="1:6" ht="63.75">
      <c r="A160" s="7" t="s">
        <v>275</v>
      </c>
      <c r="B160" s="20" t="s">
        <v>27</v>
      </c>
      <c r="C160" s="20" t="s">
        <v>27</v>
      </c>
      <c r="D160" s="20" t="s">
        <v>209</v>
      </c>
      <c r="E160" s="20" t="s">
        <v>44</v>
      </c>
      <c r="F160" s="129">
        <f>'приложение 2'!G162</f>
        <v>2052.8</v>
      </c>
    </row>
    <row r="161" spans="1:6" ht="51">
      <c r="A161" s="7" t="str">
        <f>'[1]приложение 7 (1)'!A160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61" s="20" t="s">
        <v>27</v>
      </c>
      <c r="C161" s="20" t="s">
        <v>27</v>
      </c>
      <c r="D161" s="20" t="s">
        <v>609</v>
      </c>
      <c r="E161" s="20" t="s">
        <v>44</v>
      </c>
      <c r="F161" s="129">
        <f>'приложение 2'!G163</f>
        <v>2000</v>
      </c>
    </row>
    <row r="162" spans="1:6" ht="63.75">
      <c r="A162" s="7" t="str">
        <f>'[1]приложение 7 (1)'!A161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B162" s="20" t="s">
        <v>27</v>
      </c>
      <c r="C162" s="20" t="s">
        <v>27</v>
      </c>
      <c r="D162" s="20" t="s">
        <v>611</v>
      </c>
      <c r="E162" s="20" t="s">
        <v>44</v>
      </c>
      <c r="F162" s="129">
        <f>'приложение 2'!G164</f>
        <v>0</v>
      </c>
    </row>
    <row r="163" spans="1:6" ht="63.75">
      <c r="A163" s="7" t="str">
        <f>'[1]приложение 7 (1)'!A162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63" s="20" t="s">
        <v>27</v>
      </c>
      <c r="C163" s="20" t="s">
        <v>27</v>
      </c>
      <c r="D163" s="20" t="s">
        <v>566</v>
      </c>
      <c r="E163" s="20" t="s">
        <v>44</v>
      </c>
      <c r="F163" s="129">
        <f>'приложение 2'!G165</f>
        <v>0</v>
      </c>
    </row>
    <row r="164" spans="1:6" ht="114.75">
      <c r="A164" s="7" t="s">
        <v>612</v>
      </c>
      <c r="B164" s="20" t="s">
        <v>27</v>
      </c>
      <c r="C164" s="20" t="s">
        <v>27</v>
      </c>
      <c r="D164" s="20" t="s">
        <v>613</v>
      </c>
      <c r="E164" s="20" t="s">
        <v>44</v>
      </c>
      <c r="F164" s="129">
        <f>'приложение 2'!G166</f>
        <v>189224.9</v>
      </c>
    </row>
    <row r="165" spans="1:6" ht="114.75">
      <c r="A165" s="7" t="str">
        <f>'[1]приложение 7 (1)'!A164</f>
        <v>Расходы на капитальные вложения в объекты государственной(муниципальной)собственности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собственности,за счет средств резервного фонда Правительства Российской Федерации (капитальные вложения в объекты недвижимого имущества государственной (муниципальной) собственности)</v>
      </c>
      <c r="B165" s="20" t="s">
        <v>27</v>
      </c>
      <c r="C165" s="20" t="s">
        <v>27</v>
      </c>
      <c r="D165" s="20" t="s">
        <v>615</v>
      </c>
      <c r="E165" s="20" t="s">
        <v>44</v>
      </c>
      <c r="F165" s="129">
        <f>'приложение 2'!G167</f>
        <v>188825.2</v>
      </c>
    </row>
    <row r="166" spans="1:6" ht="38.25">
      <c r="A166" s="7" t="str">
        <f>'[1]приложение 7 (1)'!A165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B166" s="20" t="s">
        <v>27</v>
      </c>
      <c r="C166" s="20" t="s">
        <v>27</v>
      </c>
      <c r="D166" s="20" t="s">
        <v>568</v>
      </c>
      <c r="E166" s="20" t="s">
        <v>43</v>
      </c>
      <c r="F166" s="129">
        <f>'приложение 2'!G168</f>
        <v>0</v>
      </c>
    </row>
    <row r="167" spans="1:6" ht="38.25">
      <c r="A167" s="7" t="str">
        <f>'[1]приложение 7 (1)'!A166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67" s="20" t="s">
        <v>27</v>
      </c>
      <c r="C167" s="20" t="s">
        <v>27</v>
      </c>
      <c r="D167" s="20" t="s">
        <v>568</v>
      </c>
      <c r="E167" s="20" t="s">
        <v>44</v>
      </c>
      <c r="F167" s="129">
        <f>'приложение 2'!G169</f>
        <v>292063.4</v>
      </c>
    </row>
    <row r="168" spans="1:6" ht="63.75">
      <c r="A168" s="7" t="str">
        <f>'[1]приложение 7 (1)'!A167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B168" s="20" t="s">
        <v>27</v>
      </c>
      <c r="C168" s="20" t="s">
        <v>27</v>
      </c>
      <c r="D168" s="20" t="s">
        <v>568</v>
      </c>
      <c r="E168" s="20" t="s">
        <v>33</v>
      </c>
      <c r="F168" s="129">
        <f>'приложение 2'!G170</f>
        <v>1248.3</v>
      </c>
    </row>
    <row r="169" spans="1:6" ht="63.75">
      <c r="A169" s="7" t="str">
        <f>'[1]приложение 7 (1)'!A168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69" s="20" t="s">
        <v>27</v>
      </c>
      <c r="C169" s="20" t="s">
        <v>27</v>
      </c>
      <c r="D169" s="20" t="s">
        <v>451</v>
      </c>
      <c r="E169" s="20" t="s">
        <v>44</v>
      </c>
      <c r="F169" s="129">
        <f>'приложение 2'!G171</f>
        <v>26819.6</v>
      </c>
    </row>
    <row r="170" spans="1:6" ht="38.25">
      <c r="A170" s="7" t="str">
        <f>'[1]приложение 7 (1)'!A169</f>
        <v>Выполнение других расходных обязательств (Закупка товаров, работ и услуг для обеспечения государственных (муниципальных) нужд</v>
      </c>
      <c r="B170" s="20" t="s">
        <v>27</v>
      </c>
      <c r="C170" s="20" t="s">
        <v>27</v>
      </c>
      <c r="D170" s="20" t="s">
        <v>617</v>
      </c>
      <c r="E170" s="20" t="s">
        <v>43</v>
      </c>
      <c r="F170" s="129">
        <f>'приложение 2'!G172</f>
        <v>0</v>
      </c>
    </row>
    <row r="171" spans="1:6" ht="25.5">
      <c r="A171" s="7" t="s">
        <v>405</v>
      </c>
      <c r="B171" s="20" t="s">
        <v>27</v>
      </c>
      <c r="C171" s="20" t="s">
        <v>27</v>
      </c>
      <c r="D171" s="20" t="s">
        <v>406</v>
      </c>
      <c r="E171" s="20"/>
      <c r="F171" s="129">
        <f>F172+F173</f>
        <v>691.3</v>
      </c>
    </row>
    <row r="172" spans="1:6" ht="63.75">
      <c r="A172" s="7" t="s">
        <v>618</v>
      </c>
      <c r="B172" s="20" t="s">
        <v>27</v>
      </c>
      <c r="C172" s="20" t="s">
        <v>27</v>
      </c>
      <c r="D172" s="20" t="s">
        <v>619</v>
      </c>
      <c r="E172" s="20" t="s">
        <v>43</v>
      </c>
      <c r="F172" s="129">
        <f>'приложение 2'!G174</f>
        <v>691.3</v>
      </c>
    </row>
    <row r="173" spans="1:6" ht="38.25">
      <c r="A173" s="7" t="s">
        <v>616</v>
      </c>
      <c r="B173" s="20" t="s">
        <v>27</v>
      </c>
      <c r="C173" s="20" t="s">
        <v>27</v>
      </c>
      <c r="D173" s="20" t="s">
        <v>620</v>
      </c>
      <c r="E173" s="20" t="s">
        <v>43</v>
      </c>
      <c r="F173" s="129">
        <f>'приложение 2'!G175</f>
        <v>0</v>
      </c>
    </row>
    <row r="174" spans="1:6" ht="25.5">
      <c r="A174" s="7" t="s">
        <v>493</v>
      </c>
      <c r="B174" s="20" t="s">
        <v>27</v>
      </c>
      <c r="C174" s="20" t="s">
        <v>27</v>
      </c>
      <c r="D174" s="20" t="s">
        <v>494</v>
      </c>
      <c r="E174" s="20"/>
      <c r="F174" s="129">
        <f>F175+F176+F178+F177</f>
        <v>106813.4</v>
      </c>
    </row>
    <row r="175" spans="1:6" ht="51">
      <c r="A175" s="7" t="s">
        <v>630</v>
      </c>
      <c r="B175" s="20" t="s">
        <v>27</v>
      </c>
      <c r="C175" s="20" t="s">
        <v>27</v>
      </c>
      <c r="D175" s="20" t="s">
        <v>622</v>
      </c>
      <c r="E175" s="20" t="s">
        <v>43</v>
      </c>
      <c r="F175" s="129">
        <f>'приложение 2'!G177</f>
        <v>70000</v>
      </c>
    </row>
    <row r="176" spans="1:6" ht="51">
      <c r="A176" s="7" t="s">
        <v>630</v>
      </c>
      <c r="B176" s="20" t="s">
        <v>27</v>
      </c>
      <c r="C176" s="20" t="s">
        <v>27</v>
      </c>
      <c r="D176" s="20" t="s">
        <v>624</v>
      </c>
      <c r="E176" s="20" t="s">
        <v>43</v>
      </c>
      <c r="F176" s="129">
        <f>'приложение 2'!G178</f>
        <v>11787.9</v>
      </c>
    </row>
    <row r="177" spans="1:6" ht="63.75">
      <c r="A177" s="118" t="s">
        <v>625</v>
      </c>
      <c r="B177" s="20" t="s">
        <v>27</v>
      </c>
      <c r="C177" s="20" t="s">
        <v>27</v>
      </c>
      <c r="D177" s="20" t="s">
        <v>605</v>
      </c>
      <c r="E177" s="20" t="s">
        <v>44</v>
      </c>
      <c r="F177" s="129">
        <f>'приложение 2'!G179</f>
        <v>25000.2</v>
      </c>
    </row>
    <row r="178" spans="1:6" ht="89.25">
      <c r="A178" s="7" t="str">
        <f>'[1]приложение 7 (1)'!A177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B178" s="20" t="s">
        <v>27</v>
      </c>
      <c r="C178" s="20" t="s">
        <v>27</v>
      </c>
      <c r="D178" s="20" t="s">
        <v>627</v>
      </c>
      <c r="E178" s="20" t="s">
        <v>43</v>
      </c>
      <c r="F178" s="129">
        <f>'приложение 2'!G180</f>
        <v>25.3</v>
      </c>
    </row>
    <row r="179" spans="1:6" ht="18.75">
      <c r="A179" s="7" t="s">
        <v>65</v>
      </c>
      <c r="B179" s="20" t="s">
        <v>51</v>
      </c>
      <c r="C179" s="20"/>
      <c r="D179" s="20"/>
      <c r="E179" s="20"/>
      <c r="F179" s="129">
        <f>F180+F185</f>
        <v>5468.099999999999</v>
      </c>
    </row>
    <row r="180" spans="1:6" ht="18.75">
      <c r="A180" s="7" t="s">
        <v>50</v>
      </c>
      <c r="B180" s="20" t="s">
        <v>51</v>
      </c>
      <c r="C180" s="20" t="s">
        <v>24</v>
      </c>
      <c r="D180" s="20"/>
      <c r="E180" s="20"/>
      <c r="F180" s="129">
        <f>F181</f>
        <v>4510.7</v>
      </c>
    </row>
    <row r="181" spans="1:6" ht="51">
      <c r="A181" s="7" t="s">
        <v>210</v>
      </c>
      <c r="B181" s="20" t="s">
        <v>51</v>
      </c>
      <c r="C181" s="20" t="s">
        <v>24</v>
      </c>
      <c r="D181" s="20" t="s">
        <v>137</v>
      </c>
      <c r="E181" s="20"/>
      <c r="F181" s="129">
        <f>F182</f>
        <v>4510.7</v>
      </c>
    </row>
    <row r="182" spans="1:6" ht="18.75">
      <c r="A182" s="7" t="s">
        <v>159</v>
      </c>
      <c r="B182" s="20" t="s">
        <v>51</v>
      </c>
      <c r="C182" s="20" t="s">
        <v>24</v>
      </c>
      <c r="D182" s="20" t="s">
        <v>158</v>
      </c>
      <c r="E182" s="20"/>
      <c r="F182" s="129">
        <f>F183</f>
        <v>4510.7</v>
      </c>
    </row>
    <row r="183" spans="1:6" ht="25.5">
      <c r="A183" s="7" t="s">
        <v>212</v>
      </c>
      <c r="B183" s="20" t="s">
        <v>51</v>
      </c>
      <c r="C183" s="20" t="s">
        <v>24</v>
      </c>
      <c r="D183" s="20" t="s">
        <v>213</v>
      </c>
      <c r="E183" s="20"/>
      <c r="F183" s="129">
        <f>F184</f>
        <v>4510.7</v>
      </c>
    </row>
    <row r="184" spans="1:6" ht="63.75">
      <c r="A184" s="7" t="str">
        <f>'[1]приложение 7 (1)'!A183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84" s="20" t="s">
        <v>51</v>
      </c>
      <c r="C184" s="20" t="s">
        <v>24</v>
      </c>
      <c r="D184" s="20" t="s">
        <v>211</v>
      </c>
      <c r="E184" s="20" t="s">
        <v>33</v>
      </c>
      <c r="F184" s="129">
        <f>'приложение 2'!G186</f>
        <v>4510.7</v>
      </c>
    </row>
    <row r="185" spans="1:6" ht="18.75">
      <c r="A185" s="7" t="s">
        <v>214</v>
      </c>
      <c r="B185" s="20" t="s">
        <v>51</v>
      </c>
      <c r="C185" s="20" t="s">
        <v>25</v>
      </c>
      <c r="D185" s="20"/>
      <c r="E185" s="20"/>
      <c r="F185" s="129">
        <f>F186</f>
        <v>957.4</v>
      </c>
    </row>
    <row r="186" spans="1:6" ht="51">
      <c r="A186" s="7" t="s">
        <v>210</v>
      </c>
      <c r="B186" s="20" t="s">
        <v>51</v>
      </c>
      <c r="C186" s="20" t="s">
        <v>25</v>
      </c>
      <c r="D186" s="20" t="s">
        <v>137</v>
      </c>
      <c r="E186" s="20"/>
      <c r="F186" s="129">
        <f>F187</f>
        <v>957.4</v>
      </c>
    </row>
    <row r="187" spans="1:6" ht="18.75">
      <c r="A187" s="7" t="s">
        <v>159</v>
      </c>
      <c r="B187" s="20" t="s">
        <v>51</v>
      </c>
      <c r="C187" s="20" t="s">
        <v>25</v>
      </c>
      <c r="D187" s="20" t="s">
        <v>158</v>
      </c>
      <c r="E187" s="20"/>
      <c r="F187" s="129">
        <f>F188</f>
        <v>957.4</v>
      </c>
    </row>
    <row r="188" spans="1:6" ht="76.5">
      <c r="A188" s="7" t="s">
        <v>153</v>
      </c>
      <c r="B188" s="20" t="s">
        <v>51</v>
      </c>
      <c r="C188" s="20" t="s">
        <v>25</v>
      </c>
      <c r="D188" s="20" t="s">
        <v>215</v>
      </c>
      <c r="E188" s="20"/>
      <c r="F188" s="129">
        <f>F189+F190</f>
        <v>957.4</v>
      </c>
    </row>
    <row r="189" spans="1:6" ht="38.25">
      <c r="A189" s="7" t="s">
        <v>267</v>
      </c>
      <c r="B189" s="20" t="s">
        <v>51</v>
      </c>
      <c r="C189" s="20" t="s">
        <v>25</v>
      </c>
      <c r="D189" s="20" t="s">
        <v>629</v>
      </c>
      <c r="E189" s="20" t="s">
        <v>44</v>
      </c>
      <c r="F189" s="129">
        <f>'приложение 2'!G191</f>
        <v>957.4</v>
      </c>
    </row>
    <row r="190" spans="1:6" ht="38.25">
      <c r="A190" s="7" t="s">
        <v>628</v>
      </c>
      <c r="B190" s="20" t="s">
        <v>51</v>
      </c>
      <c r="C190" s="20" t="s">
        <v>25</v>
      </c>
      <c r="D190" s="20" t="s">
        <v>216</v>
      </c>
      <c r="E190" s="20" t="s">
        <v>44</v>
      </c>
      <c r="F190" s="129">
        <f>'приложение 2'!G192</f>
        <v>0</v>
      </c>
    </row>
    <row r="191" spans="1:6" ht="18.75">
      <c r="A191" s="7" t="s">
        <v>18</v>
      </c>
      <c r="B191" s="20" t="s">
        <v>30</v>
      </c>
      <c r="C191" s="20"/>
      <c r="D191" s="20"/>
      <c r="E191" s="20"/>
      <c r="F191" s="129">
        <f>F192+F197+F202</f>
        <v>661.1</v>
      </c>
    </row>
    <row r="192" spans="1:6" ht="18.75">
      <c r="A192" s="7" t="s">
        <v>19</v>
      </c>
      <c r="B192" s="20" t="s">
        <v>30</v>
      </c>
      <c r="C192" s="20" t="s">
        <v>24</v>
      </c>
      <c r="D192" s="20"/>
      <c r="E192" s="20"/>
      <c r="F192" s="129">
        <f>F193</f>
        <v>290.1</v>
      </c>
    </row>
    <row r="193" spans="1:6" ht="51">
      <c r="A193" s="7" t="s">
        <v>210</v>
      </c>
      <c r="B193" s="20" t="s">
        <v>30</v>
      </c>
      <c r="C193" s="20" t="s">
        <v>24</v>
      </c>
      <c r="D193" s="20" t="s">
        <v>137</v>
      </c>
      <c r="E193" s="20"/>
      <c r="F193" s="129">
        <f>F194</f>
        <v>290.1</v>
      </c>
    </row>
    <row r="194" spans="1:6" ht="18.75">
      <c r="A194" s="7" t="s">
        <v>217</v>
      </c>
      <c r="B194" s="20" t="s">
        <v>30</v>
      </c>
      <c r="C194" s="20" t="s">
        <v>24</v>
      </c>
      <c r="D194" s="20" t="s">
        <v>219</v>
      </c>
      <c r="E194" s="20"/>
      <c r="F194" s="129">
        <f>F195</f>
        <v>290.1</v>
      </c>
    </row>
    <row r="195" spans="1:6" ht="25.5">
      <c r="A195" s="7" t="s">
        <v>218</v>
      </c>
      <c r="B195" s="20" t="s">
        <v>30</v>
      </c>
      <c r="C195" s="20" t="s">
        <v>24</v>
      </c>
      <c r="D195" s="20" t="s">
        <v>220</v>
      </c>
      <c r="E195" s="20"/>
      <c r="F195" s="129">
        <f>F196</f>
        <v>290.1</v>
      </c>
    </row>
    <row r="196" spans="1:6" ht="38.25">
      <c r="A196" s="17" t="s">
        <v>222</v>
      </c>
      <c r="B196" s="20" t="s">
        <v>30</v>
      </c>
      <c r="C196" s="20" t="s">
        <v>24</v>
      </c>
      <c r="D196" s="20" t="s">
        <v>221</v>
      </c>
      <c r="E196" s="20" t="s">
        <v>52</v>
      </c>
      <c r="F196" s="129">
        <f>'приложение 2'!G198</f>
        <v>290.1</v>
      </c>
    </row>
    <row r="197" spans="1:6" ht="18.75">
      <c r="A197" s="17" t="s">
        <v>53</v>
      </c>
      <c r="B197" s="20" t="s">
        <v>30</v>
      </c>
      <c r="C197" s="20" t="s">
        <v>29</v>
      </c>
      <c r="D197" s="20"/>
      <c r="E197" s="20"/>
      <c r="F197" s="129">
        <f>F198</f>
        <v>371</v>
      </c>
    </row>
    <row r="198" spans="1:6" ht="51">
      <c r="A198" s="17" t="s">
        <v>210</v>
      </c>
      <c r="B198" s="20" t="s">
        <v>30</v>
      </c>
      <c r="C198" s="20" t="s">
        <v>29</v>
      </c>
      <c r="D198" s="20" t="s">
        <v>137</v>
      </c>
      <c r="E198" s="20"/>
      <c r="F198" s="129">
        <f>F199</f>
        <v>371</v>
      </c>
    </row>
    <row r="199" spans="1:6" ht="18.75">
      <c r="A199" s="17" t="s">
        <v>217</v>
      </c>
      <c r="B199" s="20" t="s">
        <v>30</v>
      </c>
      <c r="C199" s="20" t="s">
        <v>29</v>
      </c>
      <c r="D199" s="20" t="s">
        <v>219</v>
      </c>
      <c r="E199" s="20"/>
      <c r="F199" s="129">
        <f>F200</f>
        <v>371</v>
      </c>
    </row>
    <row r="200" spans="1:6" ht="25.5">
      <c r="A200" s="17" t="s">
        <v>218</v>
      </c>
      <c r="B200" s="20" t="s">
        <v>30</v>
      </c>
      <c r="C200" s="20" t="s">
        <v>29</v>
      </c>
      <c r="D200" s="20" t="s">
        <v>220</v>
      </c>
      <c r="E200" s="20"/>
      <c r="F200" s="129">
        <f>F201</f>
        <v>371</v>
      </c>
    </row>
    <row r="201" spans="1:6" ht="51">
      <c r="A201" s="17" t="s">
        <v>224</v>
      </c>
      <c r="B201" s="20" t="s">
        <v>30</v>
      </c>
      <c r="C201" s="20" t="s">
        <v>29</v>
      </c>
      <c r="D201" s="20" t="s">
        <v>223</v>
      </c>
      <c r="E201" s="20" t="s">
        <v>52</v>
      </c>
      <c r="F201" s="129">
        <f>'приложение 2'!G203</f>
        <v>371</v>
      </c>
    </row>
    <row r="202" spans="1:6" ht="18.75">
      <c r="A202" s="17" t="s">
        <v>66</v>
      </c>
      <c r="B202" s="20" t="s">
        <v>30</v>
      </c>
      <c r="C202" s="20" t="s">
        <v>64</v>
      </c>
      <c r="D202" s="20"/>
      <c r="E202" s="20"/>
      <c r="F202" s="129">
        <f>F203</f>
        <v>0</v>
      </c>
    </row>
    <row r="203" spans="1:6" ht="51">
      <c r="A203" s="17" t="s">
        <v>227</v>
      </c>
      <c r="B203" s="20" t="s">
        <v>30</v>
      </c>
      <c r="C203" s="20" t="s">
        <v>64</v>
      </c>
      <c r="D203" s="20" t="s">
        <v>137</v>
      </c>
      <c r="E203" s="20"/>
      <c r="F203" s="129">
        <f>F204</f>
        <v>0</v>
      </c>
    </row>
    <row r="204" spans="1:6" ht="18.75">
      <c r="A204" s="17" t="s">
        <v>217</v>
      </c>
      <c r="B204" s="20" t="s">
        <v>30</v>
      </c>
      <c r="C204" s="20" t="s">
        <v>64</v>
      </c>
      <c r="D204" s="20" t="s">
        <v>219</v>
      </c>
      <c r="E204" s="20"/>
      <c r="F204" s="129">
        <f>F205</f>
        <v>0</v>
      </c>
    </row>
    <row r="205" spans="1:6" ht="76.5">
      <c r="A205" s="17" t="s">
        <v>153</v>
      </c>
      <c r="B205" s="20" t="s">
        <v>30</v>
      </c>
      <c r="C205" s="20" t="s">
        <v>64</v>
      </c>
      <c r="D205" s="20" t="s">
        <v>225</v>
      </c>
      <c r="E205" s="20"/>
      <c r="F205" s="129">
        <f>F206</f>
        <v>0</v>
      </c>
    </row>
    <row r="206" spans="1:6" ht="38.25">
      <c r="A206" s="17" t="s">
        <v>267</v>
      </c>
      <c r="B206" s="20" t="s">
        <v>30</v>
      </c>
      <c r="C206" s="20" t="s">
        <v>64</v>
      </c>
      <c r="D206" s="20" t="s">
        <v>226</v>
      </c>
      <c r="E206" s="20" t="s">
        <v>43</v>
      </c>
      <c r="F206" s="129">
        <f>'приложение 2'!G208</f>
        <v>0</v>
      </c>
    </row>
    <row r="207" spans="1:6" ht="18.75">
      <c r="A207" s="17" t="str">
        <f>'[1]приложение 7 (1)'!A206</f>
        <v>Обслуживание государственного и муниципального долга                           </v>
      </c>
      <c r="B207" s="20" t="s">
        <v>40</v>
      </c>
      <c r="C207" s="20"/>
      <c r="D207" s="20"/>
      <c r="E207" s="20"/>
      <c r="F207" s="129">
        <f>F208</f>
        <v>0</v>
      </c>
    </row>
    <row r="208" spans="1:6" ht="18.75">
      <c r="A208" s="17" t="str">
        <f>'[1]приложение 7 (1)'!A207</f>
        <v>Обслуживание государственного и муниципального долга                                                       </v>
      </c>
      <c r="B208" s="20" t="s">
        <v>40</v>
      </c>
      <c r="C208" s="20" t="s">
        <v>24</v>
      </c>
      <c r="D208" s="20"/>
      <c r="E208" s="20"/>
      <c r="F208" s="129">
        <f>F209</f>
        <v>0</v>
      </c>
    </row>
    <row r="209" spans="1:6" ht="38.25">
      <c r="A209" s="17" t="str">
        <f>'[1]приложение 7 (1)'!A208</f>
        <v>Муниципальная программа городского поселения город Бобров "Муниципальное управление и гражданское общество"</v>
      </c>
      <c r="B209" s="20" t="s">
        <v>40</v>
      </c>
      <c r="C209" s="20" t="s">
        <v>24</v>
      </c>
      <c r="D209" s="20" t="s">
        <v>137</v>
      </c>
      <c r="E209" s="20"/>
      <c r="F209" s="129">
        <f>F210</f>
        <v>0</v>
      </c>
    </row>
    <row r="210" spans="1:6" ht="25.5">
      <c r="A210" s="17" t="str">
        <f>'[1]приложение 7 (1)'!A209</f>
        <v>Подпрограмма "Управление муниципальными финансами и муниципальным имуществом "</v>
      </c>
      <c r="B210" s="20" t="s">
        <v>40</v>
      </c>
      <c r="C210" s="20" t="s">
        <v>24</v>
      </c>
      <c r="D210" s="20" t="s">
        <v>138</v>
      </c>
      <c r="E210" s="20"/>
      <c r="F210" s="129">
        <f>F211</f>
        <v>0</v>
      </c>
    </row>
    <row r="211" spans="1:6" ht="25.5">
      <c r="A211" s="17" t="str">
        <f>'[1]приложение 7 (1)'!A210</f>
        <v>Основное мероприятие "Управление муниципальным долгом городского поселения город Бобров"</v>
      </c>
      <c r="B211" s="20" t="s">
        <v>40</v>
      </c>
      <c r="C211" s="20" t="s">
        <v>24</v>
      </c>
      <c r="D211" s="20" t="s">
        <v>394</v>
      </c>
      <c r="E211" s="20"/>
      <c r="F211" s="129">
        <f>F212</f>
        <v>0</v>
      </c>
    </row>
    <row r="212" spans="1:6" ht="25.5">
      <c r="A212" s="17" t="str">
        <f>'[1]приложение 7 (1)'!A211</f>
        <v>Процентные платежи (обслуживание государственного и муниципального долга) </v>
      </c>
      <c r="B212" s="20" t="s">
        <v>40</v>
      </c>
      <c r="C212" s="20" t="s">
        <v>24</v>
      </c>
      <c r="D212" s="20" t="s">
        <v>395</v>
      </c>
      <c r="E212" s="20" t="s">
        <v>396</v>
      </c>
      <c r="F212" s="129">
        <f>'приложение 2'!G214</f>
        <v>0</v>
      </c>
    </row>
  </sheetData>
  <sheetProtection/>
  <autoFilter ref="A13:F212"/>
  <mergeCells count="2">
    <mergeCell ref="A9:F9"/>
    <mergeCell ref="A10:F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2"/>
  <sheetViews>
    <sheetView view="pageBreakPreview" zoomScale="115" zoomScaleSheetLayoutView="115" zoomScalePageLayoutView="0" workbookViewId="0" topLeftCell="A145">
      <selection activeCell="B1" sqref="B1"/>
    </sheetView>
  </sheetViews>
  <sheetFormatPr defaultColWidth="9.00390625" defaultRowHeight="12.75"/>
  <cols>
    <col min="1" max="1" width="9.125" style="53" customWidth="1"/>
    <col min="2" max="2" width="50.875" style="0" customWidth="1"/>
    <col min="3" max="3" width="18.25390625" style="0" customWidth="1"/>
    <col min="4" max="4" width="5.375" style="0" customWidth="1"/>
    <col min="7" max="7" width="37.625" style="0" customWidth="1"/>
    <col min="8" max="8" width="19.125" style="0" customWidth="1"/>
    <col min="9" max="9" width="14.625" style="0" customWidth="1"/>
    <col min="10" max="10" width="16.125" style="0" customWidth="1"/>
  </cols>
  <sheetData>
    <row r="1" spans="2:7" ht="15">
      <c r="B1" s="5"/>
      <c r="C1" s="40"/>
      <c r="D1" s="40"/>
      <c r="E1" s="60"/>
      <c r="F1" s="60"/>
      <c r="G1" s="60" t="s">
        <v>12</v>
      </c>
    </row>
    <row r="2" spans="2:7" ht="15">
      <c r="B2" s="14"/>
      <c r="C2" s="40"/>
      <c r="D2" s="40"/>
      <c r="E2" s="60"/>
      <c r="F2" s="60"/>
      <c r="G2" s="60" t="s">
        <v>34</v>
      </c>
    </row>
    <row r="3" spans="2:7" ht="15">
      <c r="B3" s="5"/>
      <c r="C3" s="40"/>
      <c r="D3" s="40"/>
      <c r="E3" s="60"/>
      <c r="F3" s="60"/>
      <c r="G3" s="60" t="s">
        <v>35</v>
      </c>
    </row>
    <row r="4" spans="2:7" ht="15">
      <c r="B4" s="5"/>
      <c r="C4" s="40"/>
      <c r="D4" s="40"/>
      <c r="E4" s="60"/>
      <c r="F4" s="60"/>
      <c r="G4" s="60" t="s">
        <v>36</v>
      </c>
    </row>
    <row r="5" spans="2:7" ht="15">
      <c r="B5" s="5"/>
      <c r="C5" s="40"/>
      <c r="D5" s="40"/>
      <c r="E5" s="60"/>
      <c r="F5" s="60"/>
      <c r="G5" s="60" t="s">
        <v>37</v>
      </c>
    </row>
    <row r="6" spans="2:7" ht="15">
      <c r="B6" s="5"/>
      <c r="C6" s="40"/>
      <c r="D6" s="40"/>
      <c r="E6" s="60"/>
      <c r="F6" s="60"/>
      <c r="G6" s="60" t="str">
        <f>'приложение 3'!F6</f>
        <v>от "28" апреля 2022 года №19</v>
      </c>
    </row>
    <row r="7" spans="2:7" ht="6" customHeight="1">
      <c r="B7" s="5"/>
      <c r="C7" s="5"/>
      <c r="D7" s="5"/>
      <c r="E7" s="5"/>
      <c r="F7" s="5"/>
      <c r="G7" s="5"/>
    </row>
    <row r="8" spans="2:7" ht="12.75" hidden="1">
      <c r="B8" s="5"/>
      <c r="C8" s="14"/>
      <c r="D8" s="5"/>
      <c r="E8" s="14"/>
      <c r="F8" s="14"/>
      <c r="G8" s="5"/>
    </row>
    <row r="9" spans="1:7" ht="66.75" customHeight="1">
      <c r="A9" s="163" t="s">
        <v>572</v>
      </c>
      <c r="B9" s="163"/>
      <c r="C9" s="163"/>
      <c r="D9" s="163"/>
      <c r="E9" s="163"/>
      <c r="F9" s="163"/>
      <c r="G9" s="163"/>
    </row>
    <row r="10" spans="1:7" ht="18.75">
      <c r="A10" s="163" t="str">
        <f>'приложение 3'!A10:F10</f>
        <v>за 2021 год</v>
      </c>
      <c r="B10" s="163"/>
      <c r="C10" s="163"/>
      <c r="D10" s="163"/>
      <c r="E10" s="163"/>
      <c r="F10" s="163"/>
      <c r="G10" s="163"/>
    </row>
    <row r="11" spans="2:7" ht="12.75">
      <c r="B11" s="5"/>
      <c r="C11" s="5"/>
      <c r="D11" s="5"/>
      <c r="E11" s="5"/>
      <c r="F11" s="5"/>
      <c r="G11" s="5" t="s">
        <v>63</v>
      </c>
    </row>
    <row r="12" spans="1:7" s="39" customFormat="1" ht="30.75" customHeight="1">
      <c r="A12" s="9" t="s">
        <v>57</v>
      </c>
      <c r="B12" s="23" t="s">
        <v>20</v>
      </c>
      <c r="C12" s="23" t="s">
        <v>32</v>
      </c>
      <c r="D12" s="23" t="s">
        <v>31</v>
      </c>
      <c r="E12" s="23" t="s">
        <v>22</v>
      </c>
      <c r="F12" s="23" t="s">
        <v>21</v>
      </c>
      <c r="G12" s="24" t="s">
        <v>483</v>
      </c>
    </row>
    <row r="13" spans="1:7" ht="13.5" customHeight="1">
      <c r="A13" s="5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</row>
    <row r="14" spans="1:8" ht="18.75">
      <c r="A14" s="54"/>
      <c r="B14" s="44" t="s">
        <v>23</v>
      </c>
      <c r="C14" s="45"/>
      <c r="D14" s="45"/>
      <c r="E14" s="45"/>
      <c r="F14" s="45"/>
      <c r="G14" s="133">
        <f>G15+G63</f>
        <v>1039480.2999999999</v>
      </c>
      <c r="H14" s="132">
        <f>G14-'приложение 3'!F14</f>
        <v>0</v>
      </c>
    </row>
    <row r="15" spans="1:7" ht="51">
      <c r="A15" s="55">
        <v>1</v>
      </c>
      <c r="B15" s="46" t="s">
        <v>227</v>
      </c>
      <c r="C15" s="47" t="s">
        <v>137</v>
      </c>
      <c r="D15" s="57"/>
      <c r="E15" s="47"/>
      <c r="F15" s="47"/>
      <c r="G15" s="134">
        <f>G16+G49+G57+G41</f>
        <v>35991.700000000004</v>
      </c>
    </row>
    <row r="16" spans="1:7" ht="25.5">
      <c r="A16" s="56" t="s">
        <v>228</v>
      </c>
      <c r="B16" s="46" t="s">
        <v>140</v>
      </c>
      <c r="C16" s="47" t="s">
        <v>138</v>
      </c>
      <c r="D16" s="57"/>
      <c r="E16" s="47"/>
      <c r="F16" s="47"/>
      <c r="G16" s="134">
        <f>G17+G22+G25+G27+G29+G31+G33+G38</f>
        <v>28873</v>
      </c>
    </row>
    <row r="17" spans="1:7" ht="25.5">
      <c r="A17" s="56" t="s">
        <v>229</v>
      </c>
      <c r="B17" s="46" t="s">
        <v>141</v>
      </c>
      <c r="C17" s="47" t="s">
        <v>139</v>
      </c>
      <c r="D17" s="57"/>
      <c r="E17" s="47"/>
      <c r="F17" s="47"/>
      <c r="G17" s="134">
        <f>G18+G19+G20+G21</f>
        <v>5598.8</v>
      </c>
    </row>
    <row r="18" spans="1:7" ht="76.5">
      <c r="A18" s="56"/>
      <c r="B18" s="17" t="s">
        <v>142</v>
      </c>
      <c r="C18" s="20" t="s">
        <v>143</v>
      </c>
      <c r="D18" s="20" t="s">
        <v>45</v>
      </c>
      <c r="E18" s="20" t="s">
        <v>24</v>
      </c>
      <c r="F18" s="20" t="s">
        <v>25</v>
      </c>
      <c r="G18" s="135">
        <f>'приложение 3'!F20</f>
        <v>2931.6</v>
      </c>
    </row>
    <row r="19" spans="1:7" ht="38.25">
      <c r="A19" s="56"/>
      <c r="B19" s="17" t="s">
        <v>157</v>
      </c>
      <c r="C19" s="20" t="s">
        <v>143</v>
      </c>
      <c r="D19" s="20" t="s">
        <v>43</v>
      </c>
      <c r="E19" s="20" t="s">
        <v>24</v>
      </c>
      <c r="F19" s="20" t="s">
        <v>25</v>
      </c>
      <c r="G19" s="135">
        <f>'приложение 3'!F21</f>
        <v>1549.5</v>
      </c>
    </row>
    <row r="20" spans="1:7" ht="25.5">
      <c r="A20" s="56"/>
      <c r="B20" s="17" t="s">
        <v>144</v>
      </c>
      <c r="C20" s="20" t="s">
        <v>143</v>
      </c>
      <c r="D20" s="20" t="s">
        <v>46</v>
      </c>
      <c r="E20" s="20" t="s">
        <v>24</v>
      </c>
      <c r="F20" s="20" t="s">
        <v>25</v>
      </c>
      <c r="G20" s="135">
        <f>'приложение 3'!F22</f>
        <v>29</v>
      </c>
    </row>
    <row r="21" spans="1:7" ht="38.25">
      <c r="A21" s="56"/>
      <c r="B21" s="17" t="s">
        <v>157</v>
      </c>
      <c r="C21" s="20" t="s">
        <v>143</v>
      </c>
      <c r="D21" s="20" t="s">
        <v>43</v>
      </c>
      <c r="E21" s="20" t="s">
        <v>24</v>
      </c>
      <c r="F21" s="20" t="s">
        <v>40</v>
      </c>
      <c r="G21" s="135">
        <f>'приложение 3'!F42</f>
        <v>1088.7</v>
      </c>
    </row>
    <row r="22" spans="1:7" ht="25.5">
      <c r="A22" s="56" t="s">
        <v>230</v>
      </c>
      <c r="B22" s="46" t="s">
        <v>147</v>
      </c>
      <c r="C22" s="47" t="s">
        <v>145</v>
      </c>
      <c r="D22" s="47"/>
      <c r="E22" s="47"/>
      <c r="F22" s="47"/>
      <c r="G22" s="134">
        <f>G23+G24</f>
        <v>2305.9</v>
      </c>
    </row>
    <row r="23" spans="1:7" ht="76.5">
      <c r="A23" s="56"/>
      <c r="B23" s="17" t="s">
        <v>149</v>
      </c>
      <c r="C23" s="20" t="s">
        <v>146</v>
      </c>
      <c r="D23" s="20" t="s">
        <v>45</v>
      </c>
      <c r="E23" s="20" t="s">
        <v>24</v>
      </c>
      <c r="F23" s="20" t="s">
        <v>25</v>
      </c>
      <c r="G23" s="135">
        <f>'приложение 3'!F24</f>
        <v>2304.4</v>
      </c>
    </row>
    <row r="24" spans="1:7" ht="38.25">
      <c r="A24" s="56"/>
      <c r="B24" s="17" t="s">
        <v>266</v>
      </c>
      <c r="C24" s="20" t="s">
        <v>146</v>
      </c>
      <c r="D24" s="20" t="s">
        <v>43</v>
      </c>
      <c r="E24" s="20" t="s">
        <v>24</v>
      </c>
      <c r="F24" s="20" t="s">
        <v>25</v>
      </c>
      <c r="G24" s="135">
        <f>'приложение 3'!F25</f>
        <v>1.5</v>
      </c>
    </row>
    <row r="25" spans="1:7" ht="25.5">
      <c r="A25" s="56" t="s">
        <v>231</v>
      </c>
      <c r="B25" s="46" t="s">
        <v>150</v>
      </c>
      <c r="C25" s="47" t="s">
        <v>148</v>
      </c>
      <c r="D25" s="47"/>
      <c r="E25" s="47"/>
      <c r="F25" s="47"/>
      <c r="G25" s="134">
        <f>G26</f>
        <v>0</v>
      </c>
    </row>
    <row r="26" spans="1:7" ht="63.75">
      <c r="A26" s="56"/>
      <c r="B26" s="17" t="s">
        <v>151</v>
      </c>
      <c r="C26" s="20" t="s">
        <v>152</v>
      </c>
      <c r="D26" s="20" t="s">
        <v>46</v>
      </c>
      <c r="E26" s="20" t="s">
        <v>24</v>
      </c>
      <c r="F26" s="20" t="s">
        <v>39</v>
      </c>
      <c r="G26" s="135">
        <f>'приложение 3'!F37</f>
        <v>0</v>
      </c>
    </row>
    <row r="27" spans="1:7" ht="25.5">
      <c r="A27" s="56" t="s">
        <v>4</v>
      </c>
      <c r="B27" s="46" t="s">
        <v>377</v>
      </c>
      <c r="C27" s="47" t="s">
        <v>5</v>
      </c>
      <c r="D27" s="47"/>
      <c r="E27" s="47"/>
      <c r="F27" s="47"/>
      <c r="G27" s="134">
        <f>G28</f>
        <v>0</v>
      </c>
    </row>
    <row r="28" spans="1:7" ht="51">
      <c r="A28" s="56"/>
      <c r="B28" s="17" t="s">
        <v>380</v>
      </c>
      <c r="C28" s="20" t="s">
        <v>381</v>
      </c>
      <c r="D28" s="20" t="s">
        <v>46</v>
      </c>
      <c r="E28" s="20" t="s">
        <v>24</v>
      </c>
      <c r="F28" s="20" t="s">
        <v>373</v>
      </c>
      <c r="G28" s="135">
        <f>'приложение 3'!F30</f>
        <v>0</v>
      </c>
    </row>
    <row r="29" spans="1:7" ht="63.75">
      <c r="A29" s="56" t="s">
        <v>573</v>
      </c>
      <c r="B29" s="46" t="s">
        <v>548</v>
      </c>
      <c r="C29" s="47" t="s">
        <v>549</v>
      </c>
      <c r="D29" s="47"/>
      <c r="E29" s="47"/>
      <c r="F29" s="47"/>
      <c r="G29" s="134">
        <f>G30</f>
        <v>0</v>
      </c>
    </row>
    <row r="30" spans="1:7" ht="38.25">
      <c r="A30" s="56"/>
      <c r="B30" s="17" t="str">
        <f>'[1]приложение 8(1)'!A32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20" t="s">
        <v>551</v>
      </c>
      <c r="D30" s="20" t="s">
        <v>43</v>
      </c>
      <c r="E30" s="20" t="s">
        <v>24</v>
      </c>
      <c r="F30" s="20" t="s">
        <v>373</v>
      </c>
      <c r="G30" s="135">
        <f>'приложение 3'!F32</f>
        <v>0</v>
      </c>
    </row>
    <row r="31" spans="1:7" ht="25.5">
      <c r="A31" s="56" t="s">
        <v>6</v>
      </c>
      <c r="B31" s="46" t="s">
        <v>392</v>
      </c>
      <c r="C31" s="47" t="s">
        <v>394</v>
      </c>
      <c r="D31" s="47"/>
      <c r="E31" s="47"/>
      <c r="F31" s="47"/>
      <c r="G31" s="134">
        <f>G32</f>
        <v>0</v>
      </c>
    </row>
    <row r="32" spans="1:7" ht="25.5">
      <c r="A32" s="56"/>
      <c r="B32" s="17" t="s">
        <v>393</v>
      </c>
      <c r="C32" s="20" t="s">
        <v>395</v>
      </c>
      <c r="D32" s="20" t="s">
        <v>396</v>
      </c>
      <c r="E32" s="20" t="s">
        <v>40</v>
      </c>
      <c r="F32" s="20" t="s">
        <v>24</v>
      </c>
      <c r="G32" s="135">
        <f>'приложение 3'!F212</f>
        <v>0</v>
      </c>
    </row>
    <row r="33" spans="1:7" ht="76.5">
      <c r="A33" s="56" t="s">
        <v>232</v>
      </c>
      <c r="B33" s="46" t="s">
        <v>153</v>
      </c>
      <c r="C33" s="47" t="s">
        <v>154</v>
      </c>
      <c r="D33" s="47"/>
      <c r="E33" s="47"/>
      <c r="F33" s="47"/>
      <c r="G33" s="134">
        <f>G35+G36+G37+G34</f>
        <v>15442.7</v>
      </c>
    </row>
    <row r="34" spans="1:7" ht="63.75">
      <c r="A34" s="56"/>
      <c r="B34" s="17" t="str">
        <f>'[1]приложение 8(1)'!A44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C34" s="20" t="s">
        <v>589</v>
      </c>
      <c r="D34" s="20" t="s">
        <v>43</v>
      </c>
      <c r="E34" s="20" t="s">
        <v>24</v>
      </c>
      <c r="F34" s="20" t="s">
        <v>40</v>
      </c>
      <c r="G34" s="135">
        <f>'приложение 3'!F44</f>
        <v>0</v>
      </c>
    </row>
    <row r="35" spans="1:7" ht="38.25">
      <c r="A35" s="56"/>
      <c r="B35" s="17" t="s">
        <v>267</v>
      </c>
      <c r="C35" s="20" t="s">
        <v>155</v>
      </c>
      <c r="D35" s="20" t="s">
        <v>43</v>
      </c>
      <c r="E35" s="20" t="s">
        <v>24</v>
      </c>
      <c r="F35" s="20" t="s">
        <v>40</v>
      </c>
      <c r="G35" s="135">
        <f>'приложение 3'!F45</f>
        <v>3482.7</v>
      </c>
    </row>
    <row r="36" spans="1:7" ht="38.25">
      <c r="A36" s="56"/>
      <c r="B36" s="17" t="s">
        <v>274</v>
      </c>
      <c r="C36" s="20" t="s">
        <v>155</v>
      </c>
      <c r="D36" s="20" t="s">
        <v>44</v>
      </c>
      <c r="E36" s="20" t="s">
        <v>24</v>
      </c>
      <c r="F36" s="20" t="s">
        <v>40</v>
      </c>
      <c r="G36" s="135">
        <f>'приложение 3'!F46</f>
        <v>5270</v>
      </c>
    </row>
    <row r="37" spans="1:7" ht="25.5">
      <c r="A37" s="56"/>
      <c r="B37" s="17" t="str">
        <f>'[1]приложение 8(1)'!A47</f>
        <v>Выполнение других расходных обязательств (Иные бюджетные ассигнования)</v>
      </c>
      <c r="C37" s="20" t="s">
        <v>155</v>
      </c>
      <c r="D37" s="20" t="s">
        <v>46</v>
      </c>
      <c r="E37" s="20" t="s">
        <v>24</v>
      </c>
      <c r="F37" s="20" t="s">
        <v>40</v>
      </c>
      <c r="G37" s="135">
        <f>'приложение 3'!F47</f>
        <v>6690</v>
      </c>
    </row>
    <row r="38" spans="1:7" ht="25.5">
      <c r="A38" s="136" t="s">
        <v>428</v>
      </c>
      <c r="B38" s="137" t="str">
        <f>'[1]приложение 8(1)'!A48</f>
        <v>Основное мероприятие"Расходы на обеспечение деятельности МКУ"СКООМС" </v>
      </c>
      <c r="C38" s="138" t="s">
        <v>423</v>
      </c>
      <c r="D38" s="138"/>
      <c r="E38" s="138"/>
      <c r="F38" s="138"/>
      <c r="G38" s="139">
        <f>G39+G40</f>
        <v>5525.6</v>
      </c>
    </row>
    <row r="39" spans="1:7" ht="76.5">
      <c r="A39" s="136"/>
      <c r="B39" s="121" t="str">
        <f>'[1]приложение 8(1)'!A50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9" s="120" t="s">
        <v>425</v>
      </c>
      <c r="D39" s="120" t="s">
        <v>45</v>
      </c>
      <c r="E39" s="120" t="s">
        <v>24</v>
      </c>
      <c r="F39" s="120" t="s">
        <v>40</v>
      </c>
      <c r="G39" s="140">
        <f>'приложение 3'!F50</f>
        <v>5371.8</v>
      </c>
    </row>
    <row r="40" spans="1:7" ht="38.25">
      <c r="A40" s="136"/>
      <c r="B40" s="121" t="str">
        <f>'[1]приложение 8(1)'!A51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40" s="120" t="s">
        <v>425</v>
      </c>
      <c r="D40" s="120" t="s">
        <v>43</v>
      </c>
      <c r="E40" s="120" t="s">
        <v>24</v>
      </c>
      <c r="F40" s="120" t="s">
        <v>40</v>
      </c>
      <c r="G40" s="140">
        <f>'приложение 3'!F51</f>
        <v>153.8</v>
      </c>
    </row>
    <row r="41" spans="1:7" ht="25.5">
      <c r="A41" s="56" t="s">
        <v>7</v>
      </c>
      <c r="B41" s="46" t="s">
        <v>384</v>
      </c>
      <c r="C41" s="47" t="s">
        <v>388</v>
      </c>
      <c r="D41" s="47"/>
      <c r="E41" s="47"/>
      <c r="F41" s="47"/>
      <c r="G41" s="134">
        <f>G42+G44</f>
        <v>530.3</v>
      </c>
    </row>
    <row r="42" spans="1:7" ht="25.5">
      <c r="A42" s="56" t="s">
        <v>8</v>
      </c>
      <c r="B42" s="46" t="s">
        <v>385</v>
      </c>
      <c r="C42" s="47" t="s">
        <v>389</v>
      </c>
      <c r="D42" s="47"/>
      <c r="E42" s="47"/>
      <c r="F42" s="47"/>
      <c r="G42" s="134">
        <f>G43</f>
        <v>530.3</v>
      </c>
    </row>
    <row r="43" spans="1:7" ht="38.25">
      <c r="A43" s="56"/>
      <c r="B43" s="17" t="s">
        <v>386</v>
      </c>
      <c r="C43" s="20" t="s">
        <v>591</v>
      </c>
      <c r="D43" s="20" t="s">
        <v>43</v>
      </c>
      <c r="E43" s="20" t="s">
        <v>29</v>
      </c>
      <c r="F43" s="20" t="s">
        <v>387</v>
      </c>
      <c r="G43" s="135">
        <f>'приложение 3'!F69</f>
        <v>530.3</v>
      </c>
    </row>
    <row r="44" spans="1:7" ht="38.25">
      <c r="A44" s="56" t="s">
        <v>444</v>
      </c>
      <c r="B44" s="46" t="str">
        <f>'[1]приложение 8(1)'!A56</f>
        <v>Основное мероприятие "Предупреждение и ликвидация последствий чрезвычайных ситуаций природного и техногенного характера"</v>
      </c>
      <c r="C44" s="47" t="s">
        <v>440</v>
      </c>
      <c r="D44" s="47"/>
      <c r="E44" s="47"/>
      <c r="F44" s="47"/>
      <c r="G44" s="134">
        <f>G45+G46+G47++G48</f>
        <v>0</v>
      </c>
    </row>
    <row r="45" spans="1:7" ht="51">
      <c r="A45" s="56"/>
      <c r="B45" s="17" t="str">
        <f>'[1]приложение 8(1)'!A57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5" s="20" t="s">
        <v>441</v>
      </c>
      <c r="D45" s="20" t="s">
        <v>43</v>
      </c>
      <c r="E45" s="20" t="s">
        <v>29</v>
      </c>
      <c r="F45" s="20" t="s">
        <v>42</v>
      </c>
      <c r="G45" s="135">
        <f>'приложение 3'!F57</f>
        <v>0</v>
      </c>
    </row>
    <row r="46" spans="1:7" ht="51">
      <c r="A46" s="56"/>
      <c r="B46" s="17" t="str">
        <f>'[1]приложение 8(1)'!A58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6" s="20" t="s">
        <v>441</v>
      </c>
      <c r="D46" s="20" t="s">
        <v>52</v>
      </c>
      <c r="E46" s="20" t="s">
        <v>29</v>
      </c>
      <c r="F46" s="20" t="s">
        <v>42</v>
      </c>
      <c r="G46" s="135">
        <f>'приложение 3'!F58</f>
        <v>0</v>
      </c>
    </row>
    <row r="47" spans="1:7" ht="51">
      <c r="A47" s="56"/>
      <c r="B47" s="17" t="str">
        <f>'[1]приложение 8(1)'!A59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7" s="20" t="s">
        <v>443</v>
      </c>
      <c r="D47" s="20" t="s">
        <v>52</v>
      </c>
      <c r="E47" s="20" t="s">
        <v>29</v>
      </c>
      <c r="F47" s="20" t="s">
        <v>42</v>
      </c>
      <c r="G47" s="135">
        <f>'приложение 3'!F59</f>
        <v>0</v>
      </c>
    </row>
    <row r="48" spans="1:7" ht="38.25">
      <c r="A48" s="56"/>
      <c r="B48" s="17" t="str">
        <f>'[1]приложение 8(1)'!A64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8" s="20" t="s">
        <v>553</v>
      </c>
      <c r="D48" s="20" t="s">
        <v>43</v>
      </c>
      <c r="E48" s="20" t="s">
        <v>29</v>
      </c>
      <c r="F48" s="20" t="s">
        <v>30</v>
      </c>
      <c r="G48" s="135">
        <f>'приложение 3'!F64</f>
        <v>0</v>
      </c>
    </row>
    <row r="49" spans="1:7" ht="18.75">
      <c r="A49" s="56" t="s">
        <v>233</v>
      </c>
      <c r="B49" s="46" t="s">
        <v>159</v>
      </c>
      <c r="C49" s="47" t="s">
        <v>158</v>
      </c>
      <c r="D49" s="47"/>
      <c r="E49" s="47"/>
      <c r="F49" s="47"/>
      <c r="G49" s="134">
        <f>G50+G52+G54</f>
        <v>5927.299999999999</v>
      </c>
    </row>
    <row r="50" spans="1:7" ht="38.25">
      <c r="A50" s="56" t="s">
        <v>234</v>
      </c>
      <c r="B50" s="46" t="s">
        <v>160</v>
      </c>
      <c r="C50" s="47" t="s">
        <v>161</v>
      </c>
      <c r="D50" s="47"/>
      <c r="E50" s="47"/>
      <c r="F50" s="47"/>
      <c r="G50" s="134">
        <f>G51</f>
        <v>459.2</v>
      </c>
    </row>
    <row r="51" spans="1:7" ht="51">
      <c r="A51" s="56"/>
      <c r="B51" s="17" t="s">
        <v>268</v>
      </c>
      <c r="C51" s="20" t="s">
        <v>162</v>
      </c>
      <c r="D51" s="20" t="s">
        <v>43</v>
      </c>
      <c r="E51" s="20" t="s">
        <v>25</v>
      </c>
      <c r="F51" s="20" t="s">
        <v>27</v>
      </c>
      <c r="G51" s="135">
        <f>'приложение 3'!F75</f>
        <v>459.2</v>
      </c>
    </row>
    <row r="52" spans="1:7" ht="25.5">
      <c r="A52" s="56" t="s">
        <v>235</v>
      </c>
      <c r="B52" s="58" t="s">
        <v>212</v>
      </c>
      <c r="C52" s="47" t="s">
        <v>213</v>
      </c>
      <c r="D52" s="47"/>
      <c r="E52" s="47"/>
      <c r="F52" s="47"/>
      <c r="G52" s="134">
        <f>G53</f>
        <v>4510.7</v>
      </c>
    </row>
    <row r="53" spans="1:7" ht="63.75">
      <c r="A53" s="56"/>
      <c r="B53" s="7" t="str">
        <f>'[1]приложение 8(1)'!A181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3" s="20" t="s">
        <v>211</v>
      </c>
      <c r="D53" s="20" t="s">
        <v>33</v>
      </c>
      <c r="E53" s="20" t="s">
        <v>51</v>
      </c>
      <c r="F53" s="20" t="s">
        <v>24</v>
      </c>
      <c r="G53" s="135">
        <f>'приложение 3'!F184</f>
        <v>4510.7</v>
      </c>
    </row>
    <row r="54" spans="1:7" ht="76.5">
      <c r="A54" s="56" t="s">
        <v>236</v>
      </c>
      <c r="B54" s="58" t="s">
        <v>153</v>
      </c>
      <c r="C54" s="47" t="s">
        <v>215</v>
      </c>
      <c r="D54" s="47"/>
      <c r="E54" s="47"/>
      <c r="F54" s="47"/>
      <c r="G54" s="134">
        <f>G55+G56</f>
        <v>957.4</v>
      </c>
    </row>
    <row r="55" spans="1:7" ht="38.25">
      <c r="A55" s="56"/>
      <c r="B55" s="7" t="s">
        <v>267</v>
      </c>
      <c r="C55" s="20" t="s">
        <v>629</v>
      </c>
      <c r="D55" s="20" t="s">
        <v>44</v>
      </c>
      <c r="E55" s="20" t="s">
        <v>51</v>
      </c>
      <c r="F55" s="20" t="s">
        <v>25</v>
      </c>
      <c r="G55" s="135">
        <f>'приложение 3'!F189</f>
        <v>957.4</v>
      </c>
    </row>
    <row r="56" spans="1:7" ht="38.25">
      <c r="A56" s="56"/>
      <c r="B56" s="7" t="s">
        <v>628</v>
      </c>
      <c r="C56" s="20" t="s">
        <v>216</v>
      </c>
      <c r="D56" s="20" t="s">
        <v>44</v>
      </c>
      <c r="E56" s="20" t="s">
        <v>51</v>
      </c>
      <c r="F56" s="20" t="s">
        <v>25</v>
      </c>
      <c r="G56" s="135">
        <f>'приложение 3'!F190</f>
        <v>0</v>
      </c>
    </row>
    <row r="57" spans="1:7" ht="18.75">
      <c r="A57" s="56" t="s">
        <v>237</v>
      </c>
      <c r="B57" s="46" t="s">
        <v>217</v>
      </c>
      <c r="C57" s="47" t="s">
        <v>219</v>
      </c>
      <c r="D57" s="47"/>
      <c r="E57" s="47"/>
      <c r="F57" s="47"/>
      <c r="G57" s="134">
        <f>G58+G61</f>
        <v>661.1</v>
      </c>
    </row>
    <row r="58" spans="1:7" ht="25.5">
      <c r="A58" s="56" t="s">
        <v>238</v>
      </c>
      <c r="B58" s="46" t="s">
        <v>218</v>
      </c>
      <c r="C58" s="47" t="s">
        <v>220</v>
      </c>
      <c r="D58" s="47"/>
      <c r="E58" s="47"/>
      <c r="F58" s="47"/>
      <c r="G58" s="134">
        <f>G59+G60</f>
        <v>661.1</v>
      </c>
    </row>
    <row r="59" spans="1:7" ht="38.25">
      <c r="A59" s="56"/>
      <c r="B59" s="17" t="s">
        <v>222</v>
      </c>
      <c r="C59" s="20" t="s">
        <v>221</v>
      </c>
      <c r="D59" s="20" t="s">
        <v>52</v>
      </c>
      <c r="E59" s="20" t="s">
        <v>30</v>
      </c>
      <c r="F59" s="20" t="s">
        <v>24</v>
      </c>
      <c r="G59" s="135">
        <f>'приложение 3'!F196</f>
        <v>290.1</v>
      </c>
    </row>
    <row r="60" spans="1:7" ht="51">
      <c r="A60" s="56"/>
      <c r="B60" s="17" t="s">
        <v>224</v>
      </c>
      <c r="C60" s="20" t="s">
        <v>223</v>
      </c>
      <c r="D60" s="20" t="s">
        <v>52</v>
      </c>
      <c r="E60" s="20" t="s">
        <v>30</v>
      </c>
      <c r="F60" s="20" t="s">
        <v>29</v>
      </c>
      <c r="G60" s="135">
        <f>'приложение 3'!F201</f>
        <v>371</v>
      </c>
    </row>
    <row r="61" spans="1:7" ht="76.5">
      <c r="A61" s="56" t="s">
        <v>239</v>
      </c>
      <c r="B61" s="46" t="s">
        <v>153</v>
      </c>
      <c r="C61" s="47" t="s">
        <v>225</v>
      </c>
      <c r="D61" s="47"/>
      <c r="E61" s="47"/>
      <c r="F61" s="47"/>
      <c r="G61" s="134">
        <f>G62</f>
        <v>0</v>
      </c>
    </row>
    <row r="62" spans="1:7" ht="38.25">
      <c r="A62" s="56"/>
      <c r="B62" s="17" t="s">
        <v>267</v>
      </c>
      <c r="C62" s="20" t="s">
        <v>226</v>
      </c>
      <c r="D62" s="20" t="s">
        <v>43</v>
      </c>
      <c r="E62" s="20" t="s">
        <v>30</v>
      </c>
      <c r="F62" s="20" t="s">
        <v>64</v>
      </c>
      <c r="G62" s="135">
        <f>'приложение 3'!F206</f>
        <v>0</v>
      </c>
    </row>
    <row r="63" spans="1:7" ht="38.25">
      <c r="A63" s="56" t="s">
        <v>240</v>
      </c>
      <c r="B63" s="46" t="s">
        <v>163</v>
      </c>
      <c r="C63" s="47" t="s">
        <v>165</v>
      </c>
      <c r="D63" s="47"/>
      <c r="E63" s="47"/>
      <c r="F63" s="47"/>
      <c r="G63" s="134">
        <f>G64+G69+G83+G135+G140</f>
        <v>1003488.6</v>
      </c>
    </row>
    <row r="64" spans="1:7" ht="25.5">
      <c r="A64" s="56" t="s">
        <v>241</v>
      </c>
      <c r="B64" s="46" t="s">
        <v>164</v>
      </c>
      <c r="C64" s="47" t="s">
        <v>166</v>
      </c>
      <c r="D64" s="47"/>
      <c r="E64" s="47"/>
      <c r="F64" s="47"/>
      <c r="G64" s="134">
        <f>G65</f>
        <v>33443.8</v>
      </c>
    </row>
    <row r="65" spans="1:7" ht="25.5">
      <c r="A65" s="56" t="s">
        <v>242</v>
      </c>
      <c r="B65" s="46" t="s">
        <v>167</v>
      </c>
      <c r="C65" s="59" t="s">
        <v>3</v>
      </c>
      <c r="D65" s="47"/>
      <c r="E65" s="47"/>
      <c r="F65" s="47"/>
      <c r="G65" s="134">
        <f>G68+G67+G66</f>
        <v>33443.8</v>
      </c>
    </row>
    <row r="66" spans="1:7" ht="38.25">
      <c r="A66" s="56"/>
      <c r="B66" s="17" t="str">
        <f>'[1]приложение 8(1)'!A80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6" s="20" t="s">
        <v>454</v>
      </c>
      <c r="D66" s="20" t="s">
        <v>43</v>
      </c>
      <c r="E66" s="20" t="s">
        <v>25</v>
      </c>
      <c r="F66" s="20" t="s">
        <v>42</v>
      </c>
      <c r="G66" s="135">
        <f>'приложение 3'!F80</f>
        <v>0</v>
      </c>
    </row>
    <row r="67" spans="1:7" ht="51">
      <c r="A67" s="56"/>
      <c r="B67" s="17" t="str">
        <f>'[1]приложение 8(1)'!A81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7" s="20" t="s">
        <v>170</v>
      </c>
      <c r="D67" s="20" t="s">
        <v>43</v>
      </c>
      <c r="E67" s="20" t="s">
        <v>25</v>
      </c>
      <c r="F67" s="20" t="s">
        <v>42</v>
      </c>
      <c r="G67" s="135">
        <f>'приложение 3'!F81</f>
        <v>8791.5</v>
      </c>
    </row>
    <row r="68" spans="1:7" ht="38.25">
      <c r="A68" s="56"/>
      <c r="B68" s="17" t="s">
        <v>169</v>
      </c>
      <c r="C68" s="20" t="s">
        <v>170</v>
      </c>
      <c r="D68" s="20" t="s">
        <v>46</v>
      </c>
      <c r="E68" s="20" t="s">
        <v>25</v>
      </c>
      <c r="F68" s="20" t="s">
        <v>42</v>
      </c>
      <c r="G68" s="135">
        <f>'приложение 3'!F82</f>
        <v>24652.3</v>
      </c>
    </row>
    <row r="69" spans="1:7" ht="25.5">
      <c r="A69" s="56" t="s">
        <v>243</v>
      </c>
      <c r="B69" s="46" t="s">
        <v>171</v>
      </c>
      <c r="C69" s="47" t="s">
        <v>172</v>
      </c>
      <c r="D69" s="47"/>
      <c r="E69" s="47"/>
      <c r="F69" s="47"/>
      <c r="G69" s="134">
        <f>G71+G72+G73+G77+G79+G81</f>
        <v>23638.8</v>
      </c>
    </row>
    <row r="70" spans="1:7" ht="25.5">
      <c r="A70" s="141" t="s">
        <v>574</v>
      </c>
      <c r="B70" s="142" t="str">
        <f>'[1]приложение 8(1)'!A86</f>
        <v>Основное мероприятие "Благоустройство территорий муниципальных образований"</v>
      </c>
      <c r="C70" s="143" t="s">
        <v>555</v>
      </c>
      <c r="D70" s="143"/>
      <c r="E70" s="143"/>
      <c r="F70" s="143"/>
      <c r="G70" s="144">
        <f>G71+G72</f>
        <v>2637.1</v>
      </c>
    </row>
    <row r="71" spans="1:7" ht="51">
      <c r="A71" s="145"/>
      <c r="B71" s="122" t="str">
        <f>'[1]приложение 8(1)'!A87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C71" s="123" t="s">
        <v>557</v>
      </c>
      <c r="D71" s="123" t="s">
        <v>43</v>
      </c>
      <c r="E71" s="123" t="s">
        <v>25</v>
      </c>
      <c r="F71" s="123" t="s">
        <v>26</v>
      </c>
      <c r="G71" s="146">
        <f>'приложение 3'!F87</f>
        <v>2487.1</v>
      </c>
    </row>
    <row r="72" spans="1:7" ht="38.25">
      <c r="A72" s="145"/>
      <c r="B72" s="122" t="str">
        <f>'[1]приложение 8(1)'!A88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2" s="123" t="s">
        <v>592</v>
      </c>
      <c r="D72" s="123" t="s">
        <v>43</v>
      </c>
      <c r="E72" s="123" t="s">
        <v>25</v>
      </c>
      <c r="F72" s="123" t="s">
        <v>26</v>
      </c>
      <c r="G72" s="146">
        <f>'приложение 3'!F88</f>
        <v>150</v>
      </c>
    </row>
    <row r="73" spans="1:7" ht="76.5">
      <c r="A73" s="56" t="s">
        <v>414</v>
      </c>
      <c r="B73" s="46" t="str">
        <f>'[1]приложение 8(1)'!A89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3" s="47" t="s">
        <v>411</v>
      </c>
      <c r="D73" s="47"/>
      <c r="E73" s="47"/>
      <c r="F73" s="47"/>
      <c r="G73" s="134">
        <f>G75+G76+G74</f>
        <v>18686.7</v>
      </c>
    </row>
    <row r="74" spans="1:7" ht="63.75">
      <c r="A74" s="86"/>
      <c r="B74" s="17" t="str">
        <f>'[1]приложение 8(1)'!A90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C74" s="20" t="s">
        <v>631</v>
      </c>
      <c r="D74" s="20" t="s">
        <v>43</v>
      </c>
      <c r="E74" s="20" t="s">
        <v>25</v>
      </c>
      <c r="F74" s="20" t="s">
        <v>26</v>
      </c>
      <c r="G74" s="135">
        <f>'приложение 3'!F90</f>
        <v>0</v>
      </c>
    </row>
    <row r="75" spans="1:7" ht="63.75">
      <c r="A75" s="86"/>
      <c r="B75" s="17" t="str">
        <f>'[1]приложение 8(1)'!A91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5" s="20" t="s">
        <v>499</v>
      </c>
      <c r="D75" s="20" t="s">
        <v>44</v>
      </c>
      <c r="E75" s="20" t="s">
        <v>25</v>
      </c>
      <c r="F75" s="20" t="s">
        <v>26</v>
      </c>
      <c r="G75" s="135">
        <f>'приложение 3'!F91</f>
        <v>0</v>
      </c>
    </row>
    <row r="76" spans="1:7" ht="38.25">
      <c r="A76" s="86"/>
      <c r="B76" s="17" t="str">
        <f>'[1]приложение 8(1)'!A92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6" s="20" t="s">
        <v>413</v>
      </c>
      <c r="D76" s="20" t="s">
        <v>43</v>
      </c>
      <c r="E76" s="20" t="s">
        <v>25</v>
      </c>
      <c r="F76" s="20" t="s">
        <v>26</v>
      </c>
      <c r="G76" s="135">
        <f>'приложение 3'!F92</f>
        <v>18686.7</v>
      </c>
    </row>
    <row r="77" spans="1:7" ht="25.5">
      <c r="A77" s="56" t="s">
        <v>244</v>
      </c>
      <c r="B77" s="46" t="s">
        <v>173</v>
      </c>
      <c r="C77" s="47" t="s">
        <v>174</v>
      </c>
      <c r="D77" s="47"/>
      <c r="E77" s="47"/>
      <c r="F77" s="47"/>
      <c r="G77" s="134">
        <f>G78</f>
        <v>1143</v>
      </c>
    </row>
    <row r="78" spans="1:7" ht="38.25">
      <c r="A78" s="56"/>
      <c r="B78" s="17" t="s">
        <v>269</v>
      </c>
      <c r="C78" s="20" t="s">
        <v>175</v>
      </c>
      <c r="D78" s="20" t="s">
        <v>43</v>
      </c>
      <c r="E78" s="20" t="s">
        <v>25</v>
      </c>
      <c r="F78" s="20" t="s">
        <v>26</v>
      </c>
      <c r="G78" s="135">
        <f>'приложение 3'!F94</f>
        <v>1143</v>
      </c>
    </row>
    <row r="79" spans="1:7" ht="18.75">
      <c r="A79" s="56" t="s">
        <v>245</v>
      </c>
      <c r="B79" s="46" t="s">
        <v>177</v>
      </c>
      <c r="C79" s="47" t="s">
        <v>176</v>
      </c>
      <c r="D79" s="47"/>
      <c r="E79" s="47"/>
      <c r="F79" s="47"/>
      <c r="G79" s="134">
        <f>G80</f>
        <v>119</v>
      </c>
    </row>
    <row r="80" spans="1:7" ht="63.75">
      <c r="A80" s="56"/>
      <c r="B80" s="17" t="str">
        <f>'[1]приложение 8(1)'!A96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80" s="20" t="s">
        <v>178</v>
      </c>
      <c r="D80" s="20" t="s">
        <v>33</v>
      </c>
      <c r="E80" s="20" t="s">
        <v>25</v>
      </c>
      <c r="F80" s="20" t="s">
        <v>26</v>
      </c>
      <c r="G80" s="135">
        <f>'приложение 3'!F96</f>
        <v>119</v>
      </c>
    </row>
    <row r="81" spans="1:7" ht="25.5">
      <c r="A81" s="56" t="s">
        <v>246</v>
      </c>
      <c r="B81" s="46" t="s">
        <v>179</v>
      </c>
      <c r="C81" s="47" t="s">
        <v>180</v>
      </c>
      <c r="D81" s="47"/>
      <c r="E81" s="47"/>
      <c r="F81" s="47"/>
      <c r="G81" s="134">
        <f>G82</f>
        <v>1053</v>
      </c>
    </row>
    <row r="82" spans="1:7" ht="38.25">
      <c r="A82" s="56"/>
      <c r="B82" s="17" t="s">
        <v>270</v>
      </c>
      <c r="C82" s="20" t="s">
        <v>181</v>
      </c>
      <c r="D82" s="20" t="s">
        <v>43</v>
      </c>
      <c r="E82" s="20" t="s">
        <v>25</v>
      </c>
      <c r="F82" s="20" t="s">
        <v>26</v>
      </c>
      <c r="G82" s="135">
        <f>'приложение 3'!F98</f>
        <v>1053</v>
      </c>
    </row>
    <row r="83" spans="1:7" ht="38.25">
      <c r="A83" s="56" t="s">
        <v>247</v>
      </c>
      <c r="B83" s="46" t="s">
        <v>182</v>
      </c>
      <c r="C83" s="47" t="s">
        <v>183</v>
      </c>
      <c r="D83" s="47"/>
      <c r="E83" s="47"/>
      <c r="F83" s="47"/>
      <c r="G83" s="134">
        <f>G84+G86+G90+G100+G104+G106+G109+G121+G128</f>
        <v>891916.7</v>
      </c>
    </row>
    <row r="84" spans="1:7" ht="38.25">
      <c r="A84" s="56" t="s">
        <v>248</v>
      </c>
      <c r="B84" s="46" t="s">
        <v>449</v>
      </c>
      <c r="C84" s="47" t="s">
        <v>184</v>
      </c>
      <c r="D84" s="47"/>
      <c r="E84" s="47"/>
      <c r="F84" s="47"/>
      <c r="G84" s="134">
        <f>G85</f>
        <v>46999.3</v>
      </c>
    </row>
    <row r="85" spans="1:7" ht="51">
      <c r="A85" s="56"/>
      <c r="B85" s="17" t="s">
        <v>558</v>
      </c>
      <c r="C85" s="20" t="s">
        <v>455</v>
      </c>
      <c r="D85" s="20" t="s">
        <v>44</v>
      </c>
      <c r="E85" s="20" t="s">
        <v>27</v>
      </c>
      <c r="F85" s="20" t="s">
        <v>24</v>
      </c>
      <c r="G85" s="135">
        <f>'приложение 3'!F108</f>
        <v>46999.3</v>
      </c>
    </row>
    <row r="86" spans="1:7" ht="38.25">
      <c r="A86" s="56" t="s">
        <v>512</v>
      </c>
      <c r="B86" s="46" t="str">
        <f>'[1]приложение 8(1)'!A107</f>
        <v>Основное мероприятие "Переселение граждан из аварийного жилищного фонда, признанного таковым до 01.01.2017 года"</v>
      </c>
      <c r="C86" s="20" t="s">
        <v>503</v>
      </c>
      <c r="D86" s="47"/>
      <c r="E86" s="47" t="s">
        <v>27</v>
      </c>
      <c r="F86" s="47" t="s">
        <v>24</v>
      </c>
      <c r="G86" s="134">
        <f>G87+G88+G89</f>
        <v>0</v>
      </c>
    </row>
    <row r="87" spans="1:7" ht="76.5">
      <c r="A87" s="56"/>
      <c r="B87" s="17" t="str">
        <f>'[1]приложение 8(1)'!A108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7" s="20" t="s">
        <v>505</v>
      </c>
      <c r="D87" s="20" t="s">
        <v>44</v>
      </c>
      <c r="E87" s="20" t="s">
        <v>27</v>
      </c>
      <c r="F87" s="20" t="s">
        <v>24</v>
      </c>
      <c r="G87" s="135">
        <f>'приложение 3'!F110</f>
        <v>0</v>
      </c>
    </row>
    <row r="88" spans="1:7" ht="63.75">
      <c r="A88" s="56"/>
      <c r="B88" s="17" t="str">
        <f>'[1]приложение 8(1)'!A109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88" s="20" t="s">
        <v>506</v>
      </c>
      <c r="D88" s="20" t="s">
        <v>44</v>
      </c>
      <c r="E88" s="20" t="s">
        <v>27</v>
      </c>
      <c r="F88" s="20" t="s">
        <v>24</v>
      </c>
      <c r="G88" s="135">
        <f>'приложение 3'!F111</f>
        <v>0</v>
      </c>
    </row>
    <row r="89" spans="1:7" ht="63.75">
      <c r="A89" s="56"/>
      <c r="B89" s="17" t="str">
        <f>'[1]приложение 8(1)'!A110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89" s="20" t="s">
        <v>563</v>
      </c>
      <c r="D89" s="20" t="s">
        <v>44</v>
      </c>
      <c r="E89" s="20" t="s">
        <v>27</v>
      </c>
      <c r="F89" s="20" t="s">
        <v>24</v>
      </c>
      <c r="G89" s="135">
        <f>'приложение 3'!F112</f>
        <v>0</v>
      </c>
    </row>
    <row r="90" spans="1:7" ht="76.5">
      <c r="A90" s="56" t="s">
        <v>249</v>
      </c>
      <c r="B90" s="46" t="s">
        <v>185</v>
      </c>
      <c r="C90" s="47" t="s">
        <v>186</v>
      </c>
      <c r="D90" s="47"/>
      <c r="E90" s="47"/>
      <c r="F90" s="47"/>
      <c r="G90" s="134">
        <f>G95+G97+G96+G98+G91+G92+G93+G94+G99</f>
        <v>13725.199999999999</v>
      </c>
    </row>
    <row r="91" spans="1:7" ht="63.75">
      <c r="A91" s="56"/>
      <c r="B91" s="7" t="str">
        <f>'[1]приложение 8(1)'!A123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C91" s="20" t="s">
        <v>598</v>
      </c>
      <c r="D91" s="20" t="s">
        <v>43</v>
      </c>
      <c r="E91" s="20" t="s">
        <v>27</v>
      </c>
      <c r="F91" s="20" t="s">
        <v>28</v>
      </c>
      <c r="G91" s="135">
        <f>'приложение 3'!F125</f>
        <v>0</v>
      </c>
    </row>
    <row r="92" spans="1:7" ht="63.75">
      <c r="A92" s="147"/>
      <c r="B92" s="148" t="str">
        <f>'[1]приложение 8(1)'!A99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C92" s="127" t="s">
        <v>595</v>
      </c>
      <c r="D92" s="127" t="s">
        <v>43</v>
      </c>
      <c r="E92" s="127" t="s">
        <v>25</v>
      </c>
      <c r="F92" s="127" t="s">
        <v>26</v>
      </c>
      <c r="G92" s="149">
        <f>'приложение 3'!F101</f>
        <v>2242.6</v>
      </c>
    </row>
    <row r="93" spans="1:7" ht="89.25">
      <c r="A93" s="147"/>
      <c r="B93" s="148" t="str">
        <f>'[1]приложение 8(1)'!A100</f>
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v>
      </c>
      <c r="C93" s="127" t="s">
        <v>597</v>
      </c>
      <c r="D93" s="127" t="s">
        <v>43</v>
      </c>
      <c r="E93" s="127" t="s">
        <v>25</v>
      </c>
      <c r="F93" s="127" t="s">
        <v>26</v>
      </c>
      <c r="G93" s="149">
        <f>'приложение 3'!F102</f>
        <v>591.5</v>
      </c>
    </row>
    <row r="94" spans="1:7" ht="38.25">
      <c r="A94" s="56"/>
      <c r="B94" s="7" t="str">
        <f>'[1]приложение 8(1)'!A112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4" s="20" t="s">
        <v>187</v>
      </c>
      <c r="D94" s="20" t="s">
        <v>43</v>
      </c>
      <c r="E94" s="20" t="s">
        <v>27</v>
      </c>
      <c r="F94" s="20" t="s">
        <v>24</v>
      </c>
      <c r="G94" s="135">
        <f>'приложение 3'!F114</f>
        <v>126.3</v>
      </c>
    </row>
    <row r="95" spans="1:7" ht="76.5">
      <c r="A95" s="56"/>
      <c r="B95" s="7" t="str">
        <f>'[1]приложение 8(1)'!A124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95" s="20" t="s">
        <v>518</v>
      </c>
      <c r="D95" s="20" t="s">
        <v>43</v>
      </c>
      <c r="E95" s="20" t="s">
        <v>27</v>
      </c>
      <c r="F95" s="20" t="s">
        <v>28</v>
      </c>
      <c r="G95" s="135">
        <f>'приложение 3'!F126</f>
        <v>0</v>
      </c>
    </row>
    <row r="96" spans="1:7" ht="89.25">
      <c r="A96" s="56"/>
      <c r="B96" s="7" t="s">
        <v>599</v>
      </c>
      <c r="C96" s="20" t="s">
        <v>597</v>
      </c>
      <c r="D96" s="20" t="s">
        <v>43</v>
      </c>
      <c r="E96" s="20" t="s">
        <v>27</v>
      </c>
      <c r="F96" s="20" t="s">
        <v>28</v>
      </c>
      <c r="G96" s="135">
        <f>'приложение 3'!F127</f>
        <v>1536.3</v>
      </c>
    </row>
    <row r="97" spans="1:7" ht="38.25">
      <c r="A97" s="56"/>
      <c r="B97" s="7" t="s">
        <v>267</v>
      </c>
      <c r="C97" s="20" t="s">
        <v>187</v>
      </c>
      <c r="D97" s="20" t="s">
        <v>43</v>
      </c>
      <c r="E97" s="20" t="s">
        <v>27</v>
      </c>
      <c r="F97" s="20" t="s">
        <v>28</v>
      </c>
      <c r="G97" s="135">
        <f>'приложение 3'!F128</f>
        <v>6496.4</v>
      </c>
    </row>
    <row r="98" spans="1:7" ht="89.25">
      <c r="A98" s="56"/>
      <c r="B98" s="7" t="s">
        <v>600</v>
      </c>
      <c r="C98" s="20" t="s">
        <v>601</v>
      </c>
      <c r="D98" s="20" t="s">
        <v>43</v>
      </c>
      <c r="E98" s="20" t="s">
        <v>27</v>
      </c>
      <c r="F98" s="20" t="s">
        <v>28</v>
      </c>
      <c r="G98" s="135">
        <f>'приложение 3'!F129</f>
        <v>2513.2</v>
      </c>
    </row>
    <row r="99" spans="1:7" ht="38.25">
      <c r="A99" s="56"/>
      <c r="B99" s="7" t="s">
        <v>267</v>
      </c>
      <c r="C99" s="20" t="s">
        <v>187</v>
      </c>
      <c r="D99" s="20" t="s">
        <v>43</v>
      </c>
      <c r="E99" s="20" t="s">
        <v>27</v>
      </c>
      <c r="F99" s="20" t="s">
        <v>29</v>
      </c>
      <c r="G99" s="135">
        <f>'приложение 3'!F139</f>
        <v>218.9</v>
      </c>
    </row>
    <row r="100" spans="1:7" ht="38.25">
      <c r="A100" s="56" t="s">
        <v>250</v>
      </c>
      <c r="B100" s="46" t="str">
        <f>'[1]приложение 8(1)'!A114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C100" s="47" t="s">
        <v>188</v>
      </c>
      <c r="D100" s="47"/>
      <c r="E100" s="47"/>
      <c r="F100" s="47"/>
      <c r="G100" s="134">
        <f>G101+G102+G103</f>
        <v>0</v>
      </c>
    </row>
    <row r="101" spans="1:7" s="150" customFormat="1" ht="63.75">
      <c r="A101" s="86"/>
      <c r="B101" s="17" t="str">
        <f>'приложение 3'!A116</f>
        <v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v>
      </c>
      <c r="C101" s="20" t="s">
        <v>189</v>
      </c>
      <c r="D101" s="20" t="s">
        <v>44</v>
      </c>
      <c r="E101" s="20" t="s">
        <v>27</v>
      </c>
      <c r="F101" s="20" t="s">
        <v>24</v>
      </c>
      <c r="G101" s="135">
        <f>'приложение 3'!F116</f>
        <v>0</v>
      </c>
    </row>
    <row r="102" spans="1:7" ht="89.25">
      <c r="A102" s="86"/>
      <c r="B102" s="17" t="str">
        <f>'[1]приложение 8(1)'!A115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2" s="20" t="s">
        <v>510</v>
      </c>
      <c r="D102" s="20" t="s">
        <v>44</v>
      </c>
      <c r="E102" s="20" t="s">
        <v>27</v>
      </c>
      <c r="F102" s="20" t="s">
        <v>24</v>
      </c>
      <c r="G102" s="135">
        <f>'[1]приложение 8(1)'!F115</f>
        <v>0</v>
      </c>
    </row>
    <row r="103" spans="1:7" ht="102">
      <c r="A103" s="86"/>
      <c r="B103" s="17" t="str">
        <f>'[1]приложение 8(1)'!A116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3" s="20" t="s">
        <v>511</v>
      </c>
      <c r="D103" s="20" t="s">
        <v>44</v>
      </c>
      <c r="E103" s="20" t="s">
        <v>27</v>
      </c>
      <c r="F103" s="20" t="s">
        <v>24</v>
      </c>
      <c r="G103" s="135">
        <f>'[1]приложение 8(1)'!F116</f>
        <v>0</v>
      </c>
    </row>
    <row r="104" spans="1:7" ht="38.25">
      <c r="A104" s="56" t="s">
        <v>251</v>
      </c>
      <c r="B104" s="46" t="s">
        <v>190</v>
      </c>
      <c r="C104" s="47" t="s">
        <v>191</v>
      </c>
      <c r="D104" s="47"/>
      <c r="E104" s="47"/>
      <c r="F104" s="47"/>
      <c r="G104" s="134">
        <f>G105</f>
        <v>118.9</v>
      </c>
    </row>
    <row r="105" spans="1:7" ht="38.25">
      <c r="A105" s="56"/>
      <c r="B105" s="17" t="s">
        <v>192</v>
      </c>
      <c r="C105" s="20" t="s">
        <v>193</v>
      </c>
      <c r="D105" s="20" t="s">
        <v>46</v>
      </c>
      <c r="E105" s="20" t="s">
        <v>27</v>
      </c>
      <c r="F105" s="20" t="s">
        <v>24</v>
      </c>
      <c r="G105" s="135">
        <f>'приложение 3'!F120</f>
        <v>118.9</v>
      </c>
    </row>
    <row r="106" spans="1:7" ht="25.5">
      <c r="A106" s="56" t="s">
        <v>252</v>
      </c>
      <c r="B106" s="58" t="s">
        <v>194</v>
      </c>
      <c r="C106" s="47" t="s">
        <v>195</v>
      </c>
      <c r="D106" s="47"/>
      <c r="E106" s="47"/>
      <c r="F106" s="47"/>
      <c r="G106" s="134">
        <f>G107+G108</f>
        <v>290.2</v>
      </c>
    </row>
    <row r="107" spans="1:7" ht="38.25">
      <c r="A107" s="56"/>
      <c r="B107" s="7" t="s">
        <v>271</v>
      </c>
      <c r="C107" s="20" t="s">
        <v>196</v>
      </c>
      <c r="D107" s="20" t="s">
        <v>43</v>
      </c>
      <c r="E107" s="20" t="s">
        <v>27</v>
      </c>
      <c r="F107" s="20" t="s">
        <v>29</v>
      </c>
      <c r="G107" s="135">
        <f>'приложение 3'!F141</f>
        <v>0</v>
      </c>
    </row>
    <row r="108" spans="1:7" ht="38.25">
      <c r="A108" s="56"/>
      <c r="B108" s="7" t="str">
        <f>'[1]приложение 8(1)'!A138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08" s="20" t="s">
        <v>564</v>
      </c>
      <c r="D108" s="20" t="s">
        <v>43</v>
      </c>
      <c r="E108" s="20" t="s">
        <v>27</v>
      </c>
      <c r="F108" s="20" t="s">
        <v>29</v>
      </c>
      <c r="G108" s="135">
        <f>'приложение 3'!F142</f>
        <v>290.2</v>
      </c>
    </row>
    <row r="109" spans="1:7" ht="38.25">
      <c r="A109" s="56" t="s">
        <v>253</v>
      </c>
      <c r="B109" s="58" t="s">
        <v>207</v>
      </c>
      <c r="C109" s="47" t="s">
        <v>208</v>
      </c>
      <c r="D109" s="47"/>
      <c r="E109" s="47"/>
      <c r="F109" s="47"/>
      <c r="G109" s="134">
        <f>G110+G111+G112+G113+G114+G116+G117+G118+G119+G120+G115</f>
        <v>702234.2</v>
      </c>
    </row>
    <row r="110" spans="1:7" ht="63.75">
      <c r="A110" s="56"/>
      <c r="B110" s="7" t="s">
        <v>275</v>
      </c>
      <c r="C110" s="20" t="s">
        <v>209</v>
      </c>
      <c r="D110" s="20" t="s">
        <v>44</v>
      </c>
      <c r="E110" s="20" t="s">
        <v>27</v>
      </c>
      <c r="F110" s="20" t="s">
        <v>27</v>
      </c>
      <c r="G110" s="135">
        <f>'приложение 3'!F160</f>
        <v>2052.8</v>
      </c>
    </row>
    <row r="111" spans="1:7" ht="51">
      <c r="A111" s="56"/>
      <c r="B111" s="7" t="str">
        <f>'[1]приложение 8(1)'!A158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C111" s="20" t="s">
        <v>609</v>
      </c>
      <c r="D111" s="20" t="s">
        <v>44</v>
      </c>
      <c r="E111" s="20" t="s">
        <v>27</v>
      </c>
      <c r="F111" s="20" t="s">
        <v>27</v>
      </c>
      <c r="G111" s="135">
        <f>'приложение 3'!F161</f>
        <v>2000</v>
      </c>
    </row>
    <row r="112" spans="1:7" ht="63.75">
      <c r="A112" s="56"/>
      <c r="B112" s="7" t="str">
        <f>'[1]приложение 8(1)'!A159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C112" s="20" t="s">
        <v>611</v>
      </c>
      <c r="D112" s="20" t="s">
        <v>44</v>
      </c>
      <c r="E112" s="20" t="s">
        <v>27</v>
      </c>
      <c r="F112" s="20" t="s">
        <v>27</v>
      </c>
      <c r="G112" s="135">
        <f>'приложение 3'!F162</f>
        <v>0</v>
      </c>
    </row>
    <row r="113" spans="1:7" ht="63.75">
      <c r="A113" s="56"/>
      <c r="B113" s="7" t="str">
        <f>'[1]приложение 8(1)'!A160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13" s="20" t="s">
        <v>566</v>
      </c>
      <c r="D113" s="20" t="s">
        <v>44</v>
      </c>
      <c r="E113" s="20" t="s">
        <v>27</v>
      </c>
      <c r="F113" s="20" t="s">
        <v>27</v>
      </c>
      <c r="G113" s="135">
        <f>'приложение 3'!F163</f>
        <v>0</v>
      </c>
    </row>
    <row r="114" spans="1:7" ht="114.75">
      <c r="A114" s="56"/>
      <c r="B114" s="7" t="s">
        <v>612</v>
      </c>
      <c r="C114" s="20" t="s">
        <v>613</v>
      </c>
      <c r="D114" s="20" t="s">
        <v>44</v>
      </c>
      <c r="E114" s="20" t="s">
        <v>27</v>
      </c>
      <c r="F114" s="20" t="s">
        <v>27</v>
      </c>
      <c r="G114" s="135">
        <f>'приложение 3'!F164</f>
        <v>189224.9</v>
      </c>
    </row>
    <row r="115" spans="1:7" ht="114.75">
      <c r="A115" s="56"/>
      <c r="B115" s="7" t="str">
        <f>'[1]приложение 8(1)'!A162</f>
        <v>Расходы на капитальные вложения в объекты государственной(муниципальной)собственности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собственности,за счет средств резервного фонда Правительства Российской Федерации (капитальные вложения в объекты недвижимого имущества государственной (муниципальной) собственности)</v>
      </c>
      <c r="C115" s="20" t="s">
        <v>615</v>
      </c>
      <c r="D115" s="20" t="s">
        <v>44</v>
      </c>
      <c r="E115" s="20" t="s">
        <v>27</v>
      </c>
      <c r="F115" s="20" t="s">
        <v>27</v>
      </c>
      <c r="G115" s="135">
        <f>'приложение 3'!F165</f>
        <v>188825.2</v>
      </c>
    </row>
    <row r="116" spans="1:7" ht="38.25">
      <c r="A116" s="56"/>
      <c r="B116" s="7" t="str">
        <f>'[1]приложение 8(1)'!A163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C116" s="20" t="s">
        <v>568</v>
      </c>
      <c r="D116" s="20" t="s">
        <v>43</v>
      </c>
      <c r="E116" s="20" t="s">
        <v>27</v>
      </c>
      <c r="F116" s="20" t="s">
        <v>27</v>
      </c>
      <c r="G116" s="135">
        <f>'приложение 3'!F166</f>
        <v>0</v>
      </c>
    </row>
    <row r="117" spans="1:7" ht="38.25">
      <c r="A117" s="56"/>
      <c r="B117" s="7" t="str">
        <f>'[1]приложение 8(1)'!A164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17" s="20" t="s">
        <v>568</v>
      </c>
      <c r="D117" s="20" t="s">
        <v>44</v>
      </c>
      <c r="E117" s="20" t="s">
        <v>27</v>
      </c>
      <c r="F117" s="20" t="s">
        <v>27</v>
      </c>
      <c r="G117" s="135">
        <f>'приложение 3'!F167</f>
        <v>292063.4</v>
      </c>
    </row>
    <row r="118" spans="1:7" ht="63.75">
      <c r="A118" s="56"/>
      <c r="B118" s="7" t="str">
        <f>'[1]приложение 8(1)'!A165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C118" s="20" t="s">
        <v>568</v>
      </c>
      <c r="D118" s="20" t="s">
        <v>33</v>
      </c>
      <c r="E118" s="20" t="s">
        <v>27</v>
      </c>
      <c r="F118" s="20" t="s">
        <v>27</v>
      </c>
      <c r="G118" s="135">
        <f>'приложение 3'!F168</f>
        <v>1248.3</v>
      </c>
    </row>
    <row r="119" spans="1:7" ht="63.75">
      <c r="A119" s="56"/>
      <c r="B119" s="7" t="str">
        <f>'[1]приложение 8(1)'!A166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19" s="20" t="s">
        <v>451</v>
      </c>
      <c r="D119" s="20" t="s">
        <v>44</v>
      </c>
      <c r="E119" s="20" t="s">
        <v>27</v>
      </c>
      <c r="F119" s="20" t="s">
        <v>27</v>
      </c>
      <c r="G119" s="135">
        <f>'приложение 3'!F169</f>
        <v>26819.6</v>
      </c>
    </row>
    <row r="120" spans="1:7" ht="38.25">
      <c r="A120" s="56"/>
      <c r="B120" s="7" t="str">
        <f>'[1]приложение 8(1)'!A167</f>
        <v>Выполнение других расходных обязательств (Закупка товаров, работ и услуг для обеспечения государственных (муниципальных) нужд</v>
      </c>
      <c r="C120" s="20" t="s">
        <v>617</v>
      </c>
      <c r="D120" s="20" t="s">
        <v>43</v>
      </c>
      <c r="E120" s="20" t="s">
        <v>27</v>
      </c>
      <c r="F120" s="20" t="s">
        <v>27</v>
      </c>
      <c r="G120" s="135">
        <f>'приложение 3'!F170</f>
        <v>0</v>
      </c>
    </row>
    <row r="121" spans="1:7" ht="25.5">
      <c r="A121" s="56" t="s">
        <v>415</v>
      </c>
      <c r="B121" s="58" t="str">
        <f>'[1]приложение 8(1)'!A139</f>
        <v>Основное мероприятие "Региональный проект "Формирование комфортной городской среды""</v>
      </c>
      <c r="C121" s="47" t="s">
        <v>406</v>
      </c>
      <c r="D121" s="47"/>
      <c r="E121" s="47"/>
      <c r="F121" s="47"/>
      <c r="G121" s="134">
        <f>G122+G123+G124+G125+G126+G127</f>
        <v>3254.8999999999996</v>
      </c>
    </row>
    <row r="122" spans="1:7" ht="38.25" hidden="1">
      <c r="A122" s="86"/>
      <c r="B122" s="7" t="str">
        <f>'[1]приложение 8(1)'!A140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22" s="20" t="s">
        <v>407</v>
      </c>
      <c r="D122" s="20" t="s">
        <v>43</v>
      </c>
      <c r="E122" s="20" t="s">
        <v>27</v>
      </c>
      <c r="F122" s="20" t="s">
        <v>29</v>
      </c>
      <c r="G122" s="135"/>
    </row>
    <row r="123" spans="1:7" ht="63.75">
      <c r="A123" s="86"/>
      <c r="B123" s="7" t="str">
        <f>'[1]приложение 8(1)'!A144</f>
        <v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v>
      </c>
      <c r="C123" s="20" t="s">
        <v>607</v>
      </c>
      <c r="D123" s="20" t="s">
        <v>43</v>
      </c>
      <c r="E123" s="20" t="s">
        <v>27</v>
      </c>
      <c r="F123" s="20" t="s">
        <v>29</v>
      </c>
      <c r="G123" s="135">
        <f>'приложение 3'!F147</f>
        <v>2563.6</v>
      </c>
    </row>
    <row r="124" spans="1:7" ht="38.25">
      <c r="A124" s="86"/>
      <c r="B124" s="7" t="str">
        <f>'[1]приложение 8(1)'!A145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24" s="20" t="s">
        <v>409</v>
      </c>
      <c r="D124" s="20" t="s">
        <v>43</v>
      </c>
      <c r="E124" s="20" t="s">
        <v>27</v>
      </c>
      <c r="F124" s="20" t="s">
        <v>29</v>
      </c>
      <c r="G124" s="135">
        <f>'приложение 3'!F148</f>
        <v>0</v>
      </c>
    </row>
    <row r="125" spans="1:7" ht="38.25">
      <c r="A125" s="86"/>
      <c r="B125" s="7" t="str">
        <f>'[1]приложение 8(1)'!A129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25" s="20" t="s">
        <v>409</v>
      </c>
      <c r="D125" s="20" t="s">
        <v>43</v>
      </c>
      <c r="E125" s="20" t="s">
        <v>27</v>
      </c>
      <c r="F125" s="20" t="s">
        <v>28</v>
      </c>
      <c r="G125" s="135">
        <f>'приложение 3'!F131</f>
        <v>0</v>
      </c>
    </row>
    <row r="126" spans="1:7" ht="63.75">
      <c r="A126" s="86"/>
      <c r="B126" s="7" t="str">
        <f>'[1]приложение 8(1)'!A174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v>
      </c>
      <c r="C126" s="20" t="s">
        <v>619</v>
      </c>
      <c r="D126" s="20" t="s">
        <v>43</v>
      </c>
      <c r="E126" s="20" t="s">
        <v>27</v>
      </c>
      <c r="F126" s="20" t="s">
        <v>27</v>
      </c>
      <c r="G126" s="135">
        <f>'приложение 3'!F172</f>
        <v>691.3</v>
      </c>
    </row>
    <row r="127" spans="1:7" ht="38.25">
      <c r="A127" s="86"/>
      <c r="B127" s="7" t="str">
        <f>'[1]приложение 8(1)'!A175</f>
        <v>Выполнение других расходных обязательств (Закупка товаров, работ и услуг для обеспечения государственных (муниципальных) нужд</v>
      </c>
      <c r="C127" s="20" t="s">
        <v>620</v>
      </c>
      <c r="D127" s="20" t="s">
        <v>43</v>
      </c>
      <c r="E127" s="20" t="s">
        <v>27</v>
      </c>
      <c r="F127" s="20" t="s">
        <v>27</v>
      </c>
      <c r="G127" s="135">
        <f>'приложение 3'!F173</f>
        <v>0</v>
      </c>
    </row>
    <row r="128" spans="1:7" ht="25.5">
      <c r="A128" s="56" t="s">
        <v>497</v>
      </c>
      <c r="B128" s="58" t="s">
        <v>493</v>
      </c>
      <c r="C128" s="47" t="s">
        <v>494</v>
      </c>
      <c r="D128" s="47"/>
      <c r="E128" s="47"/>
      <c r="F128" s="47"/>
      <c r="G128" s="134">
        <f>G129+G130+G131+G132+G134+G133</f>
        <v>125294</v>
      </c>
    </row>
    <row r="129" spans="1:7" ht="38.25">
      <c r="A129" s="86"/>
      <c r="B129" s="7" t="str">
        <f>'[1]приложение 7 (1)'!A142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29" s="20" t="s">
        <v>492</v>
      </c>
      <c r="D129" s="20" t="s">
        <v>43</v>
      </c>
      <c r="E129" s="20" t="s">
        <v>27</v>
      </c>
      <c r="F129" s="20" t="s">
        <v>29</v>
      </c>
      <c r="G129" s="135">
        <f>'приложение 3'!F144</f>
        <v>8347.8</v>
      </c>
    </row>
    <row r="130" spans="1:7" ht="63.75">
      <c r="A130" s="86"/>
      <c r="B130" s="7" t="str">
        <f>'[1]приложение 8(1)'!A141</f>
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</c>
      <c r="C130" s="20" t="s">
        <v>605</v>
      </c>
      <c r="D130" s="20" t="s">
        <v>43</v>
      </c>
      <c r="E130" s="20" t="s">
        <v>27</v>
      </c>
      <c r="F130" s="20" t="s">
        <v>29</v>
      </c>
      <c r="G130" s="135">
        <f>'приложение 3'!F145</f>
        <v>10132.8</v>
      </c>
    </row>
    <row r="131" spans="1:7" ht="51">
      <c r="A131" s="86"/>
      <c r="B131" s="7" t="s">
        <v>630</v>
      </c>
      <c r="C131" s="20" t="s">
        <v>622</v>
      </c>
      <c r="D131" s="20" t="s">
        <v>43</v>
      </c>
      <c r="E131" s="20" t="s">
        <v>27</v>
      </c>
      <c r="F131" s="20" t="s">
        <v>27</v>
      </c>
      <c r="G131" s="135">
        <f>'приложение 3'!F175</f>
        <v>70000</v>
      </c>
    </row>
    <row r="132" spans="1:7" ht="51">
      <c r="A132" s="86"/>
      <c r="B132" s="7" t="s">
        <v>630</v>
      </c>
      <c r="C132" s="20" t="s">
        <v>624</v>
      </c>
      <c r="D132" s="20" t="s">
        <v>43</v>
      </c>
      <c r="E132" s="20" t="s">
        <v>27</v>
      </c>
      <c r="F132" s="20" t="s">
        <v>27</v>
      </c>
      <c r="G132" s="135">
        <f>'приложение 3'!F176</f>
        <v>11787.9</v>
      </c>
    </row>
    <row r="133" spans="1:7" ht="63.75">
      <c r="A133" s="86"/>
      <c r="B133" s="7" t="str">
        <f>'[1]приложение 8(1)'!A171</f>
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</c>
      <c r="C133" s="20" t="s">
        <v>605</v>
      </c>
      <c r="D133" s="20" t="s">
        <v>44</v>
      </c>
      <c r="E133" s="20" t="s">
        <v>27</v>
      </c>
      <c r="F133" s="20" t="s">
        <v>27</v>
      </c>
      <c r="G133" s="135">
        <f>'приложение 3'!F177</f>
        <v>25000.2</v>
      </c>
    </row>
    <row r="134" spans="1:7" ht="89.25">
      <c r="A134" s="86"/>
      <c r="B134" s="7" t="str">
        <f>'[1]приложение 8(1)'!A172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C134" s="20" t="s">
        <v>627</v>
      </c>
      <c r="D134" s="20" t="s">
        <v>43</v>
      </c>
      <c r="E134" s="20" t="s">
        <v>27</v>
      </c>
      <c r="F134" s="20" t="s">
        <v>27</v>
      </c>
      <c r="G134" s="135">
        <f>'приложение 3'!F178</f>
        <v>25.3</v>
      </c>
    </row>
    <row r="135" spans="1:7" ht="25.5">
      <c r="A135" s="56" t="s">
        <v>254</v>
      </c>
      <c r="B135" s="58" t="s">
        <v>198</v>
      </c>
      <c r="C135" s="47" t="s">
        <v>199</v>
      </c>
      <c r="D135" s="47"/>
      <c r="E135" s="47"/>
      <c r="F135" s="47"/>
      <c r="G135" s="134">
        <f>G136</f>
        <v>24190.399999999998</v>
      </c>
    </row>
    <row r="136" spans="1:7" ht="38.25">
      <c r="A136" s="56" t="s">
        <v>255</v>
      </c>
      <c r="B136" s="58" t="s">
        <v>197</v>
      </c>
      <c r="C136" s="47" t="s">
        <v>201</v>
      </c>
      <c r="D136" s="47"/>
      <c r="E136" s="47"/>
      <c r="F136" s="47"/>
      <c r="G136" s="134">
        <f>G139+G137+G138</f>
        <v>24190.399999999998</v>
      </c>
    </row>
    <row r="137" spans="1:7" ht="38.25">
      <c r="A137" s="56"/>
      <c r="B137" s="7" t="s">
        <v>276</v>
      </c>
      <c r="C137" s="20" t="s">
        <v>200</v>
      </c>
      <c r="D137" s="20" t="s">
        <v>43</v>
      </c>
      <c r="E137" s="20" t="s">
        <v>27</v>
      </c>
      <c r="F137" s="20" t="s">
        <v>29</v>
      </c>
      <c r="G137" s="135">
        <f>'приложение 3'!F152</f>
        <v>4838.3</v>
      </c>
    </row>
    <row r="138" spans="1:7" ht="89.25">
      <c r="A138" s="86"/>
      <c r="B138" s="7" t="s">
        <v>602</v>
      </c>
      <c r="C138" s="20" t="s">
        <v>603</v>
      </c>
      <c r="D138" s="20" t="s">
        <v>43</v>
      </c>
      <c r="E138" s="20" t="s">
        <v>27</v>
      </c>
      <c r="F138" s="20" t="s">
        <v>28</v>
      </c>
      <c r="G138" s="135">
        <f>'приложение 3'!F134</f>
        <v>19352.1</v>
      </c>
    </row>
    <row r="139" spans="1:7" ht="38.25">
      <c r="A139" s="56"/>
      <c r="B139" s="7" t="str">
        <f>'[1]приложение 8(1)'!A148</f>
        <v>Расходы на уличное освещение (закупка товаров, работ и услуг для обеспечения государственных (муниципальных) нужд) </v>
      </c>
      <c r="C139" s="20" t="s">
        <v>516</v>
      </c>
      <c r="D139" s="20" t="s">
        <v>43</v>
      </c>
      <c r="E139" s="20" t="s">
        <v>27</v>
      </c>
      <c r="F139" s="20" t="s">
        <v>29</v>
      </c>
      <c r="G139" s="135">
        <f>'приложение 3'!F151</f>
        <v>0</v>
      </c>
    </row>
    <row r="140" spans="1:7" ht="25.5">
      <c r="A140" s="56" t="s">
        <v>256</v>
      </c>
      <c r="B140" s="58" t="s">
        <v>202</v>
      </c>
      <c r="C140" s="47" t="s">
        <v>203</v>
      </c>
      <c r="D140" s="47"/>
      <c r="E140" s="47"/>
      <c r="F140" s="47"/>
      <c r="G140" s="134">
        <f>G141</f>
        <v>30298.9</v>
      </c>
    </row>
    <row r="141" spans="1:7" ht="76.5">
      <c r="A141" s="56" t="s">
        <v>257</v>
      </c>
      <c r="B141" s="58" t="s">
        <v>153</v>
      </c>
      <c r="C141" s="47" t="s">
        <v>204</v>
      </c>
      <c r="D141" s="47"/>
      <c r="E141" s="47"/>
      <c r="F141" s="47"/>
      <c r="G141" s="134">
        <f>G142</f>
        <v>30298.9</v>
      </c>
    </row>
    <row r="142" spans="1:7" ht="25.5">
      <c r="A142" s="56"/>
      <c r="B142" s="7" t="s">
        <v>205</v>
      </c>
      <c r="C142" s="20" t="s">
        <v>206</v>
      </c>
      <c r="D142" s="20" t="s">
        <v>46</v>
      </c>
      <c r="E142" s="20" t="s">
        <v>27</v>
      </c>
      <c r="F142" s="20" t="s">
        <v>29</v>
      </c>
      <c r="G142" s="135">
        <f>'приложение 3'!F155</f>
        <v>30298.9</v>
      </c>
    </row>
  </sheetData>
  <sheetProtection/>
  <autoFilter ref="A13:G13"/>
  <mergeCells count="2">
    <mergeCell ref="A9:G9"/>
    <mergeCell ref="A10:G10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4" width="8.875" style="0" customWidth="1"/>
    <col min="5" max="5" width="11.625" style="0" customWidth="1"/>
    <col min="6" max="6" width="27.00390625" style="0" customWidth="1"/>
  </cols>
  <sheetData>
    <row r="1" spans="1:6" ht="15">
      <c r="A1" s="5"/>
      <c r="B1" s="40"/>
      <c r="C1" s="40"/>
      <c r="D1" s="40"/>
      <c r="E1" s="40" t="s">
        <v>132</v>
      </c>
      <c r="F1" s="40"/>
    </row>
    <row r="2" spans="1:6" ht="15">
      <c r="A2" s="14"/>
      <c r="B2" s="40"/>
      <c r="C2" s="40"/>
      <c r="D2" s="40"/>
      <c r="E2" s="40" t="s">
        <v>34</v>
      </c>
      <c r="F2" s="40"/>
    </row>
    <row r="3" spans="1:6" ht="15">
      <c r="A3" s="5"/>
      <c r="B3" s="40"/>
      <c r="C3" s="40"/>
      <c r="D3" s="40"/>
      <c r="E3" s="40" t="s">
        <v>35</v>
      </c>
      <c r="F3" s="40"/>
    </row>
    <row r="4" spans="1:6" ht="15">
      <c r="A4" s="5"/>
      <c r="B4" s="40"/>
      <c r="C4" s="40"/>
      <c r="D4" s="40"/>
      <c r="E4" s="40" t="s">
        <v>36</v>
      </c>
      <c r="F4" s="40"/>
    </row>
    <row r="5" spans="1:6" ht="15">
      <c r="A5" s="5"/>
      <c r="B5" s="40"/>
      <c r="C5" s="40"/>
      <c r="D5" s="40"/>
      <c r="E5" s="40" t="s">
        <v>37</v>
      </c>
      <c r="F5" s="40"/>
    </row>
    <row r="6" spans="1:6" ht="15">
      <c r="A6" s="5"/>
      <c r="B6" s="40"/>
      <c r="C6" s="40"/>
      <c r="D6" s="40"/>
      <c r="E6" s="165" t="str">
        <f>'приложение 4'!G6</f>
        <v>от "28" апреля 2022 года №19</v>
      </c>
      <c r="F6" s="165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57" customHeight="1">
      <c r="A9" s="164" t="s">
        <v>632</v>
      </c>
      <c r="B9" s="164"/>
      <c r="C9" s="164"/>
      <c r="D9" s="164"/>
      <c r="E9" s="164"/>
      <c r="F9" s="164"/>
    </row>
    <row r="10" spans="1:6" ht="12.75">
      <c r="A10" s="5"/>
      <c r="B10" s="5"/>
      <c r="C10" s="5"/>
      <c r="D10" s="5"/>
      <c r="E10" s="5"/>
      <c r="F10" s="5"/>
    </row>
    <row r="11" spans="1:6" ht="12.75">
      <c r="A11" s="5"/>
      <c r="B11" s="5"/>
      <c r="C11" s="5"/>
      <c r="D11" s="5"/>
      <c r="E11" s="5"/>
      <c r="F11" s="102" t="s">
        <v>63</v>
      </c>
    </row>
    <row r="12" spans="1:6" s="39" customFormat="1" ht="30.75" customHeight="1">
      <c r="A12" s="23" t="s">
        <v>20</v>
      </c>
      <c r="B12" s="23" t="s">
        <v>32</v>
      </c>
      <c r="C12" s="23" t="s">
        <v>31</v>
      </c>
      <c r="D12" s="23" t="s">
        <v>22</v>
      </c>
      <c r="E12" s="23" t="s">
        <v>21</v>
      </c>
      <c r="F12" s="24" t="s">
        <v>483</v>
      </c>
    </row>
    <row r="13" spans="1:6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</row>
    <row r="14" spans="1:6" ht="93" customHeight="1">
      <c r="A14" s="62" t="s">
        <v>227</v>
      </c>
      <c r="B14" s="45" t="s">
        <v>137</v>
      </c>
      <c r="C14" s="45"/>
      <c r="D14" s="45"/>
      <c r="E14" s="45"/>
      <c r="F14" s="61">
        <f>F15</f>
        <v>0</v>
      </c>
    </row>
    <row r="15" spans="1:6" ht="36.75" customHeight="1">
      <c r="A15" s="21" t="s">
        <v>217</v>
      </c>
      <c r="B15" s="4" t="s">
        <v>219</v>
      </c>
      <c r="C15" s="4"/>
      <c r="D15" s="4"/>
      <c r="E15" s="4"/>
      <c r="F15" s="22">
        <f>F16</f>
        <v>0</v>
      </c>
    </row>
    <row r="16" spans="1:6" ht="100.5" customHeight="1">
      <c r="A16" s="11" t="s">
        <v>153</v>
      </c>
      <c r="B16" s="19" t="s">
        <v>225</v>
      </c>
      <c r="C16" s="19"/>
      <c r="D16" s="19"/>
      <c r="E16" s="19"/>
      <c r="F16" s="18">
        <f>F17</f>
        <v>0</v>
      </c>
    </row>
    <row r="17" spans="1:6" ht="53.25" customHeight="1">
      <c r="A17" s="27" t="s">
        <v>156</v>
      </c>
      <c r="B17" s="19" t="s">
        <v>226</v>
      </c>
      <c r="C17" s="19" t="s">
        <v>43</v>
      </c>
      <c r="D17" s="19" t="s">
        <v>30</v>
      </c>
      <c r="E17" s="19" t="s">
        <v>64</v>
      </c>
      <c r="F17" s="18">
        <f>'приложение 4'!G62</f>
        <v>0</v>
      </c>
    </row>
  </sheetData>
  <sheetProtection/>
  <mergeCells count="2">
    <mergeCell ref="A9:F9"/>
    <mergeCell ref="E6:F6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АДМ1</cp:lastModifiedBy>
  <cp:lastPrinted>2022-04-29T06:07:00Z</cp:lastPrinted>
  <dcterms:created xsi:type="dcterms:W3CDTF">2008-11-17T10:13:17Z</dcterms:created>
  <dcterms:modified xsi:type="dcterms:W3CDTF">2022-04-29T06:07:44Z</dcterms:modified>
  <cp:category/>
  <cp:version/>
  <cp:contentType/>
  <cp:contentStatus/>
</cp:coreProperties>
</file>