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_FilterDatabase" localSheetId="1" hidden="1">'приложение №2'!$A$5:$D$257</definedName>
    <definedName name="_xlnm.Print_Area" localSheetId="0">'приложение №1'!$A$1:$C$49</definedName>
    <definedName name="_xlnm.Print_Area" localSheetId="1">'приложение №2'!$A$1:$D$264</definedName>
    <definedName name="_xlnm.Print_Area" localSheetId="2">'приложение №3'!$A$1:$I$19</definedName>
  </definedNames>
  <calcPr fullCalcOnLoad="1"/>
</workbook>
</file>

<file path=xl/sharedStrings.xml><?xml version="1.0" encoding="utf-8"?>
<sst xmlns="http://schemas.openxmlformats.org/spreadsheetml/2006/main" count="571" uniqueCount="492">
  <si>
    <t>приобрет светил (город)</t>
  </si>
  <si>
    <t>Санитарная очистка</t>
  </si>
  <si>
    <t>содерж мест захоронения</t>
  </si>
  <si>
    <t>Увеличение стоимости основных средств (городское)</t>
  </si>
  <si>
    <t>Культура,кинематография</t>
  </si>
  <si>
    <t>08</t>
  </si>
  <si>
    <t>08 01</t>
  </si>
  <si>
    <t>Иные межбюдж. трансферты</t>
  </si>
  <si>
    <t>Безвозмездные и безвозвр. перечисления бюджетам</t>
  </si>
  <si>
    <t>Перечисления другим бюджетам бюджетной системы РФ</t>
  </si>
  <si>
    <t>Социальная политика</t>
  </si>
  <si>
    <t>10</t>
  </si>
  <si>
    <t>Пенсионное обеспечение</t>
  </si>
  <si>
    <t>10 01</t>
  </si>
  <si>
    <t>Социальное обеспечение</t>
  </si>
  <si>
    <t>Пенсии, пособия, выплач-ые организациями сектора госуд-го управления</t>
  </si>
  <si>
    <t>Социальное обеспечение населения</t>
  </si>
  <si>
    <t>10 03</t>
  </si>
  <si>
    <t>Иные выплаты населению</t>
  </si>
  <si>
    <t>Пособия по социальной помощи населению</t>
  </si>
  <si>
    <t>тыс.руб.</t>
  </si>
  <si>
    <t xml:space="preserve">Расходы бюджета всего (тыс. руб.) -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</si>
  <si>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</si>
  <si>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</si>
  <si>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Налог на доходы физических лиц</t>
  </si>
  <si>
    <t>000 1 01 02000 01 0000 110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</si>
  <si>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осуществляются в соответствиисо статьями 227, 227.1 и 228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</si>
  <si>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</si>
  <si>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</si>
  <si>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</si>
  <si>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</si>
  <si>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</si>
  <si>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</si>
  <si>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</si>
  <si>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</si>
  <si>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</si>
  <si>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</si>
  <si>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Единый сельскохозяйственный налог</t>
  </si>
  <si>
    <t>000 1 06 06000 00 0000 110</t>
  </si>
  <si>
    <t>Безвозмездные поступления</t>
  </si>
  <si>
    <t xml:space="preserve">Жилищно-коммунальное хозяйство Рз 05 ПР 00 - </t>
  </si>
  <si>
    <t xml:space="preserve">Социальная политика Рз 10 ПР 00 - </t>
  </si>
  <si>
    <t xml:space="preserve">Национальная экономика Рз 04 ПР 00 - </t>
  </si>
  <si>
    <t>Общегосударственные вопросы Рз 01 ПР 00</t>
  </si>
  <si>
    <t>Национальн. безопасность и правоохранит. деятел-ть Рз 03 ПР 00</t>
  </si>
  <si>
    <t>Культура,кинематоргафия Рз 08 Пр 00</t>
  </si>
  <si>
    <t>РАСХОДЫ ВСЕГО</t>
  </si>
  <si>
    <t>96000000000000000</t>
  </si>
  <si>
    <t xml:space="preserve">01 </t>
  </si>
  <si>
    <t>Функционирование Правительства РФ,высших исполнительных органов государственной власти субъектов РФ,местных администраций</t>
  </si>
  <si>
    <t>01 04</t>
  </si>
  <si>
    <t>Расходы на обеспечение функций органов местного самоуправления в рамках подпрограммы "Управление муниципальными финансами и муниципальным имуществом в городском поселении г Бобров" муниципальной программы городского поселения "Муниципальное управление и г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</si>
  <si>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</si>
  <si>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 взносы по обязательному социальному страхованию</t>
  </si>
  <si>
    <t>Заработная плата</t>
  </si>
  <si>
    <t>в т.ч. муниципальные служ</t>
  </si>
  <si>
    <t>не отнесен к муницип служ</t>
  </si>
  <si>
    <t>Начисления на выплаты по оплате труда</t>
  </si>
  <si>
    <t>Прочие выплаты</t>
  </si>
  <si>
    <t>Иные закупки товаров, работ и услуг для обеспечения государственных (муниципальных) нужд</t>
  </si>
  <si>
    <t>Закупка товаров, работ,  услуг в сфере информационно-коммуникационных технологий</t>
  </si>
  <si>
    <t>Приобретение услуг</t>
  </si>
  <si>
    <t>Услуги связи</t>
  </si>
  <si>
    <t>Работы, услуги по содержанию имущества</t>
  </si>
  <si>
    <t>тех обслуж оргтехники</t>
  </si>
  <si>
    <t>Прочие работы, услуги</t>
  </si>
  <si>
    <t xml:space="preserve">программное обеспечение </t>
  </si>
  <si>
    <t>консультант+</t>
  </si>
  <si>
    <t>Поступление нефинансовых активов</t>
  </si>
  <si>
    <t>Увеличение стоимости основных средств</t>
  </si>
  <si>
    <t>Прочая закупка товаров, работ и услуг для обеспечения государственных (муниципальных) нужд</t>
  </si>
  <si>
    <t>Транспортные услуги</t>
  </si>
  <si>
    <t>Коммунальные услуги</t>
  </si>
  <si>
    <t>отопление</t>
  </si>
  <si>
    <t>электроэнергия</t>
  </si>
  <si>
    <t>водоснабжение и канализация</t>
  </si>
  <si>
    <t>оплата содержания в чистоте помещений, дворов</t>
  </si>
  <si>
    <t>вневедомств охрана</t>
  </si>
  <si>
    <t>подписка</t>
  </si>
  <si>
    <t>Услуги банка</t>
  </si>
  <si>
    <t>Прочие расходы</t>
  </si>
  <si>
    <t>Увеличение стоимости материальных запасов</t>
  </si>
  <si>
    <t>в т.ч гсм</t>
  </si>
  <si>
    <t>канцелярские товары</t>
  </si>
  <si>
    <t xml:space="preserve">запчасти </t>
  </si>
  <si>
    <t>Уплата налогов, сборов и иных платежей</t>
  </si>
  <si>
    <t>Уплата налога на имущество организаций и земельного налога</t>
  </si>
  <si>
    <t>уплата налога на имущество организаций</t>
  </si>
  <si>
    <t>Иные выплаты персоналу государственных (муниципальных) органов, за исключением фонда оплаты труда</t>
  </si>
  <si>
    <t>Иные закупки 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</si>
  <si>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</si>
  <si>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Другие общегосударственные вопросы</t>
  </si>
  <si>
    <t>01 13</t>
  </si>
  <si>
    <t>Прочая закупка товаров, работ и услуг для государственных (муниципальных) нужд</t>
  </si>
  <si>
    <t xml:space="preserve">Прочие работы, услуги </t>
  </si>
  <si>
    <t>внештатный фонд</t>
  </si>
  <si>
    <t>Иные закупки товаров, работ и услуг для муниципальных нужд</t>
  </si>
  <si>
    <t>куми 10% от услуг (полном)</t>
  </si>
  <si>
    <t>Бюджетные инвестиции на приобретение объектов недвижимого имущества в государственную (муниципальную) собственность</t>
  </si>
  <si>
    <t>Национальная экономика</t>
  </si>
  <si>
    <t>04</t>
  </si>
  <si>
    <t>Сельское хозяйство и рыболовство</t>
  </si>
  <si>
    <t>04 05</t>
  </si>
  <si>
    <t>Приобретение работ,услуг</t>
  </si>
  <si>
    <t>Прочие работы,услуги</t>
  </si>
  <si>
    <t>Дорожное хозяйство (дорожные фонды)</t>
  </si>
  <si>
    <t>04 09</t>
  </si>
  <si>
    <t>Субсидии юридическим лицам (кроме некоммерческих организаций ) индивидуальным предпринимателям, физическим лицам</t>
  </si>
  <si>
    <t>Безвозмездные перечисления государственным и муниципальным организациям</t>
  </si>
  <si>
    <t>Другие вопросы в обл национальной экономики</t>
  </si>
  <si>
    <t>04 12</t>
  </si>
  <si>
    <t>Жилищно-коммунальное хозяйство</t>
  </si>
  <si>
    <t>05</t>
  </si>
  <si>
    <t>Жилищное хозяйство</t>
  </si>
  <si>
    <t>05 01</t>
  </si>
  <si>
    <t>Благоустройство</t>
  </si>
  <si>
    <t>05 03</t>
  </si>
  <si>
    <t>приобретение услуг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</si>
  <si>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</t>
  </si>
  <si>
    <t xml:space="preserve">Налог на доходы физических лиц  в виде фиксированных авансовых платежей с доходов 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</t>
  </si>
  <si>
    <t>Доходы (налоговые + неналоговые)</t>
  </si>
  <si>
    <t>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</si>
  <si>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</si>
  <si>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</si>
  <si>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</si>
  <si>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Неналоговые доходы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</si>
  <si>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</si>
  <si>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</si>
  <si>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</si>
  <si>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доходы,зачисляемые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</si>
  <si>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</si>
  <si>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Всего доходов</t>
  </si>
  <si>
    <t>Наименование доходов</t>
  </si>
  <si>
    <t>Код дохода</t>
  </si>
  <si>
    <t>000 1 01 02010 01 0000 110</t>
  </si>
  <si>
    <t>000 1 01 02020 01 0000 110</t>
  </si>
  <si>
    <t>000 1 01 02030 01 0000 110</t>
  </si>
  <si>
    <t>000 1 01 02040 01 0000 110</t>
  </si>
  <si>
    <t>000 1 05 03010 01 0000 110</t>
  </si>
  <si>
    <t>000 1 06 01030 13 0000 110</t>
  </si>
  <si>
    <t>000 1 06 06033 13 0000 110</t>
  </si>
  <si>
    <t>000 1 06 06043 13 0000 110</t>
  </si>
  <si>
    <t>000 1 11 05013 13 0000 120</t>
  </si>
  <si>
    <t>000 1 11 09045 13 0000 120</t>
  </si>
  <si>
    <t>000 1 14 06013 13 0000 430</t>
  </si>
  <si>
    <t>000 2 00 00000 00 0000 000</t>
  </si>
  <si>
    <t>000 2 02 01001 13 0000  151</t>
  </si>
  <si>
    <t>000 1 17 05050 13 0000 180</t>
  </si>
  <si>
    <t>000 1 16 90050 13 0000 140</t>
  </si>
  <si>
    <t>услуги по дезинсекции</t>
  </si>
  <si>
    <t>Прочие субсидии бюджетам городских поселений</t>
  </si>
  <si>
    <t xml:space="preserve">000 2 02 02999 13 0000 151 </t>
  </si>
  <si>
    <t>Доходы 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иключением земельных участков муниципальных и бюджетных образований)</t>
  </si>
  <si>
    <t>Другие вопросы в области культуры, кинематографии</t>
  </si>
  <si>
    <t>08 04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</si>
  <si>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</si>
  <si>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000 1 05 03000 01 0000 110</t>
  </si>
  <si>
    <t>Налог на имущество физических лиц</t>
  </si>
  <si>
    <t>000 1 06 01030 10 0000 110</t>
  </si>
  <si>
    <t xml:space="preserve">Земельный налог </t>
  </si>
  <si>
    <t>Земельный налог с организаций</t>
  </si>
  <si>
    <t>000 1 06 06030 00 0000 110</t>
  </si>
  <si>
    <t>Земельный налог с физических лиц</t>
  </si>
  <si>
    <t>000 1 06 06040 00 0000 110</t>
  </si>
  <si>
    <t>Доходы от использования имущества, находящегося в государственной и муниципальной собственности</t>
  </si>
  <si>
    <t>00011100000 00 0000 120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</si>
  <si>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</t>
  </si>
  <si>
    <t>914 1 11 05025 13 0000 120</t>
  </si>
  <si>
    <t>Доходы от продажи материальных и нематериальных активов</t>
  </si>
  <si>
    <t>000 114 00000 00 0000 400</t>
  </si>
  <si>
    <t>Штрафы, санкции, возмещение ущерба.</t>
  </si>
  <si>
    <t>000 1 16 00000 00 0000 140</t>
  </si>
  <si>
    <t>Прочие неналоговые доходы</t>
  </si>
  <si>
    <t>000 1 17 00000 00 0000 000</t>
  </si>
  <si>
    <t>Прочие неналоговые доходы бюджетов поселений</t>
  </si>
  <si>
    <t>000 1 17 05050 00 0000 180</t>
  </si>
  <si>
    <t>Дотации Бюджетам поселений</t>
  </si>
  <si>
    <t>000 2 02 01000 00 0000 151</t>
  </si>
  <si>
    <t>Субсидии бюджетам поселений</t>
  </si>
  <si>
    <t>000 2 02 02000 00 0000 151</t>
  </si>
  <si>
    <t>Наименование показателей</t>
  </si>
  <si>
    <r>
      <t xml:space="preserve">Общегосударственные вопросы </t>
    </r>
    <r>
      <rPr>
        <b/>
        <i/>
        <sz val="10"/>
        <rFont val="Arial Cyr"/>
        <family val="2"/>
      </rPr>
      <t xml:space="preserve">                </t>
    </r>
  </si>
  <si>
    <t>Муниципальная программа городского поселения  город Бобров "Муниципальное управление и гражданское общество"</t>
  </si>
  <si>
    <t>01 04 01 0 00 00000</t>
  </si>
  <si>
    <t>Подпрограмма "Управление муниципальными финансами  и муниципальным имуществом"</t>
  </si>
  <si>
    <t>01 04 01 1 00 00000</t>
  </si>
  <si>
    <t>Основное мероприятие "Расходы на обеспечение функций местного самоуправления"</t>
  </si>
  <si>
    <t>01 04 01 0 01 00000</t>
  </si>
  <si>
    <t xml:space="preserve">Расходы на обеспечение функций органов местного самоуправления </t>
  </si>
  <si>
    <t>01 04 01 0 01 92010</t>
  </si>
  <si>
    <t>Расходы на обеспечение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 казенными учреждениями, органами управления государственными внебюджетными фонда</t>
  </si>
  <si>
    <t>01 04 01 1 01 92010 100</t>
  </si>
  <si>
    <t>01 04 01 1 01 92010 120</t>
  </si>
  <si>
    <t xml:space="preserve">Фонд оплаты труда государственных (муниципальных) органов </t>
  </si>
  <si>
    <t>01 04 01 1 01 92010 121</t>
  </si>
  <si>
    <r>
      <t>01 04 01 1 01 92010 121</t>
    </r>
    <r>
      <rPr>
        <b/>
        <i/>
        <sz val="10"/>
        <rFont val="Arial Cyr"/>
        <family val="0"/>
      </rPr>
      <t>(211)</t>
    </r>
  </si>
  <si>
    <t>01 04 01 1 01 92010 122</t>
  </si>
  <si>
    <r>
      <t>01 04 01 1 01 92010 122</t>
    </r>
    <r>
      <rPr>
        <b/>
        <i/>
        <sz val="10"/>
        <rFont val="Arial Cyr"/>
        <family val="0"/>
      </rPr>
      <t>(212)</t>
    </r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</si>
  <si>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</si>
  <si>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01 04 01 1 01 92010 129</t>
  </si>
  <si>
    <r>
      <t>01 04 01 1 01 92010 129</t>
    </r>
    <r>
      <rPr>
        <b/>
        <i/>
        <sz val="10"/>
        <rFont val="Arial Cyr"/>
        <family val="0"/>
      </rPr>
      <t>(213)</t>
    </r>
  </si>
  <si>
    <t>Расходы на обеспечение функций органов местного самоуправления(Закупка товаров, работ и услуг для обеспечения государственных (муниципальных) нужд)</t>
  </si>
  <si>
    <t>01 04 01 1 01 92010 200</t>
  </si>
  <si>
    <t>01 04 01 1 01 92010 240</t>
  </si>
  <si>
    <t>01 04 01 1 01 92010 242</t>
  </si>
  <si>
    <r>
      <t>01 04 01 1 01 92010 242</t>
    </r>
    <r>
      <rPr>
        <b/>
        <i/>
        <sz val="10"/>
        <rFont val="Arial Cyr"/>
        <family val="0"/>
      </rPr>
      <t>(220)</t>
    </r>
  </si>
  <si>
    <r>
      <t>01 04 01 1 01 92010 242</t>
    </r>
    <r>
      <rPr>
        <b/>
        <i/>
        <sz val="10"/>
        <rFont val="Arial Cyr"/>
        <family val="0"/>
      </rPr>
      <t>(221)</t>
    </r>
  </si>
  <si>
    <r>
      <t>01 04 01 1 01 92010 242</t>
    </r>
    <r>
      <rPr>
        <b/>
        <i/>
        <sz val="10"/>
        <rFont val="Arial Cyr"/>
        <family val="0"/>
      </rPr>
      <t>(225)</t>
    </r>
  </si>
  <si>
    <r>
      <t>01 04 01 1 01 92010 242</t>
    </r>
    <r>
      <rPr>
        <b/>
        <i/>
        <sz val="10"/>
        <rFont val="Arial Cyr"/>
        <family val="0"/>
      </rPr>
      <t>(226)</t>
    </r>
  </si>
  <si>
    <r>
      <t>01 04 01 1 01 92010 242</t>
    </r>
    <r>
      <rPr>
        <b/>
        <i/>
        <sz val="10"/>
        <rFont val="Arial Cyr"/>
        <family val="0"/>
      </rPr>
      <t>(300)</t>
    </r>
  </si>
  <si>
    <r>
      <t>01 04 01 1 01 92010 242</t>
    </r>
    <r>
      <rPr>
        <b/>
        <i/>
        <sz val="10"/>
        <rFont val="Arial Cyr"/>
        <family val="0"/>
      </rPr>
      <t>(310)</t>
    </r>
  </si>
  <si>
    <r>
      <t xml:space="preserve">приобретение оборудования:                      </t>
    </r>
    <r>
      <rPr>
        <i/>
        <sz val="10"/>
        <rFont val="Arial Cyr"/>
        <family val="0"/>
      </rPr>
      <t>оргтехники</t>
    </r>
  </si>
  <si>
    <t>01 04 01 1 01 92010 244</t>
  </si>
  <si>
    <r>
      <t>01 04 01 1 01 92010 244</t>
    </r>
    <r>
      <rPr>
        <b/>
        <i/>
        <sz val="10"/>
        <rFont val="Arial Cyr"/>
        <family val="0"/>
      </rPr>
      <t>(220)</t>
    </r>
  </si>
  <si>
    <r>
      <t>01 04 01 1 01 92010 244</t>
    </r>
    <r>
      <rPr>
        <b/>
        <i/>
        <sz val="10"/>
        <rFont val="Arial Cyr"/>
        <family val="0"/>
      </rPr>
      <t>(222)</t>
    </r>
  </si>
  <si>
    <r>
      <t>01 04 01 1 01 92010 244</t>
    </r>
    <r>
      <rPr>
        <b/>
        <i/>
        <sz val="10"/>
        <rFont val="Arial Cyr"/>
        <family val="0"/>
      </rPr>
      <t>(223)</t>
    </r>
  </si>
  <si>
    <r>
      <t>01 04 01 1 01 92010 244</t>
    </r>
    <r>
      <rPr>
        <b/>
        <i/>
        <sz val="10"/>
        <rFont val="Arial Cyr"/>
        <family val="0"/>
      </rPr>
      <t>(225</t>
    </r>
    <r>
      <rPr>
        <sz val="11"/>
        <color theme="1"/>
        <rFont val="Calibri"/>
        <family val="2"/>
      </rPr>
      <t>)</t>
    </r>
  </si>
  <si>
    <t>тех обслуж оборудования</t>
  </si>
  <si>
    <r>
      <t>01 04 01 1 01 92010 244</t>
    </r>
    <r>
      <rPr>
        <b/>
        <i/>
        <sz val="10"/>
        <rFont val="Arial Cyr"/>
        <family val="0"/>
      </rPr>
      <t>(226</t>
    </r>
    <r>
      <rPr>
        <sz val="11"/>
        <color theme="1"/>
        <rFont val="Calibri"/>
        <family val="2"/>
      </rPr>
      <t>)</t>
    </r>
  </si>
  <si>
    <t>переплет документов</t>
  </si>
  <si>
    <t>Объявление в газете "Звезда"</t>
  </si>
  <si>
    <t xml:space="preserve">оплата проезда по платным участкам </t>
  </si>
  <si>
    <r>
      <t>01 04 01 1 01 92010 244</t>
    </r>
    <r>
      <rPr>
        <b/>
        <i/>
        <sz val="10"/>
        <rFont val="Arial Cyr"/>
        <family val="0"/>
      </rPr>
      <t>(300)</t>
    </r>
  </si>
  <si>
    <r>
      <t>01 04 01 1 01 92010 244</t>
    </r>
    <r>
      <rPr>
        <b/>
        <i/>
        <sz val="10"/>
        <rFont val="Arial Cyr"/>
        <family val="0"/>
      </rPr>
      <t>(340)</t>
    </r>
  </si>
  <si>
    <t>01 04 01 1 01 92010 800</t>
  </si>
  <si>
    <t>01 04 01 1 01 92010 850</t>
  </si>
  <si>
    <t>01 04 01 1 01 92010 851</t>
  </si>
  <si>
    <r>
      <t>01 04 01 1 01 92010 851</t>
    </r>
    <r>
      <rPr>
        <b/>
        <i/>
        <sz val="10"/>
        <rFont val="Arial Cyr"/>
        <family val="0"/>
      </rPr>
      <t>(290)</t>
    </r>
  </si>
  <si>
    <t>Основное мероприятие "Расходы на обеспечение деятельности главы администрации"</t>
  </si>
  <si>
    <t>01 04 01 1 02 00000</t>
  </si>
  <si>
    <t xml:space="preserve">Расходы на обеспечение деятельности главы администрации </t>
  </si>
  <si>
    <t xml:space="preserve">01 04 01 1 02 92020 </t>
  </si>
  <si>
    <t>Расходы на обеспечение деятельности главы администрации  (Расходы на выплаты персоналу в целях обеспечения выполнения функций государственными (муниципальными) органами казенными учреждениями, органами управления государственными внебюджетными фондами)</t>
  </si>
  <si>
    <t>01 04 01 1 02 92020 100</t>
  </si>
  <si>
    <t>01 04 01 1 02 92020 120</t>
  </si>
  <si>
    <t>01 04 01 1 02 92020 121</t>
  </si>
  <si>
    <r>
      <t>01 04 01 1 02 92020 121</t>
    </r>
    <r>
      <rPr>
        <b/>
        <i/>
        <sz val="10"/>
        <rFont val="Arial Cyr"/>
        <family val="0"/>
      </rPr>
      <t>(211)</t>
    </r>
  </si>
  <si>
    <t xml:space="preserve">01 04 01 1 02 92020 129 </t>
  </si>
  <si>
    <r>
      <t>01 04 01 1 02 92020 129</t>
    </r>
    <r>
      <rPr>
        <b/>
        <i/>
        <sz val="10"/>
        <rFont val="Arial Cyr"/>
        <family val="0"/>
      </rPr>
      <t>(213)</t>
    </r>
  </si>
  <si>
    <t>Расходы на обеспечение деятельности главы администрации в рамках подпрограммы "Управление муниципальными финансами и муниципальным имуществом в городском поселении город Бобров" муниципальной программы городского поселения город Бобров "Муниципальное упра</t>
  </si>
  <si>
    <t>01 04 01 1 02 92020 200</t>
  </si>
  <si>
    <t>01 04 01 1 02 92020 240</t>
  </si>
  <si>
    <t>01 04 01 1 02 92020 242</t>
  </si>
  <si>
    <r>
      <t>01 04 01 1 02 92020 242</t>
    </r>
    <r>
      <rPr>
        <b/>
        <i/>
        <sz val="10"/>
        <rFont val="Arial Cyr"/>
        <family val="0"/>
      </rPr>
      <t>(220)</t>
    </r>
  </si>
  <si>
    <r>
      <t>01 04 01 1 02 92020 242</t>
    </r>
    <r>
      <rPr>
        <b/>
        <i/>
        <sz val="10"/>
        <rFont val="Arial Cyr"/>
        <family val="0"/>
      </rPr>
      <t>(221)</t>
    </r>
  </si>
  <si>
    <t>Муниципальная программа городского поселения город Бобров "Муниципальное управление и гражданское общество"</t>
  </si>
  <si>
    <t>Подпрограмма "Управление муниципальными финансами и муниципальным имуществом "</t>
  </si>
  <si>
    <t>01 13 01 0 00 00000</t>
  </si>
  <si>
    <t>01 13 01 1 00 00000</t>
  </si>
  <si>
    <t>Основное мероприятие "Расходы на обеспечение функций органов местного самоуправления"</t>
  </si>
  <si>
    <t>01 13 01 1 01 00000</t>
  </si>
  <si>
    <t>Расходы на обеспечение функций органов местного самоуправления  (Закупка товаров, работ и услуг для обеспечения  государственных (муниципальных) нужд) (090)</t>
  </si>
  <si>
    <t>01 13 01 1 01 92010 200</t>
  </si>
  <si>
    <t xml:space="preserve">01 13 01 1 01 92010 240 </t>
  </si>
  <si>
    <t>01 13 01 1 01 92010 244</t>
  </si>
  <si>
    <t>01 13 01 1 01 92010 244 220</t>
  </si>
  <si>
    <t>01 13 01 1 01 92010 244 226</t>
  </si>
  <si>
    <t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исполнителями"</t>
  </si>
  <si>
    <t>01 13 01 1 06 00000</t>
  </si>
  <si>
    <t>Расходы на выполнение других расходных обязательств  (Закупка товаров, работ и услуг для обеспечения государственных (муниципальных) нужд)</t>
  </si>
  <si>
    <t>01 13 01 1 06 90200 200</t>
  </si>
  <si>
    <t>01 13 01 1 06 90200 240</t>
  </si>
  <si>
    <t>01 13 01 1 06 90200 244</t>
  </si>
  <si>
    <r>
      <t>01 13 01 1 06 90200 244</t>
    </r>
    <r>
      <rPr>
        <b/>
        <i/>
        <sz val="10"/>
        <rFont val="Arial Cyr"/>
        <family val="0"/>
      </rPr>
      <t>(220)</t>
    </r>
  </si>
  <si>
    <r>
      <t>01 13 01 1 06 90200 244</t>
    </r>
    <r>
      <rPr>
        <b/>
        <i/>
        <sz val="10"/>
        <rFont val="Arial Cyr"/>
        <family val="0"/>
      </rPr>
      <t>(226)</t>
    </r>
  </si>
  <si>
    <t xml:space="preserve">Расходы на выполнение других расходных обязательств (Бюджетные инвестиции) </t>
  </si>
  <si>
    <t>01 13 01 1 06 90200 400</t>
  </si>
  <si>
    <t>01 13 01 1 06 90200 412</t>
  </si>
  <si>
    <r>
      <t>01 13 01 1 06 90200 412</t>
    </r>
    <r>
      <rPr>
        <b/>
        <i/>
        <sz val="10"/>
        <rFont val="Arial Cyr"/>
        <family val="0"/>
      </rPr>
      <t>(300)</t>
    </r>
  </si>
  <si>
    <r>
      <t>01 13 01 1 06 90200 412</t>
    </r>
    <r>
      <rPr>
        <b/>
        <i/>
        <sz val="10"/>
        <rFont val="Arial Cyr"/>
        <family val="0"/>
      </rPr>
      <t>(310)</t>
    </r>
  </si>
  <si>
    <t>приобрет нежилого помещения</t>
  </si>
  <si>
    <t>Расходы на выполнение других расходных обязательств  (Иные бюджетные ассигнования)</t>
  </si>
  <si>
    <t>01 13 01 1 06 90200 800</t>
  </si>
  <si>
    <t>Исполнение судебных актов Российской Федерации и мировых соглашений по возмещению вреда, причиненного в результате  незаконных действий бездействия) органов государственной власти (государственных органов) либо должностных лиц этих органов, а также в резу</t>
  </si>
  <si>
    <t>01 13 01 1 06 90200 831</t>
  </si>
  <si>
    <r>
      <t>01 13 01 1 06 90200 831</t>
    </r>
    <r>
      <rPr>
        <b/>
        <i/>
        <sz val="10"/>
        <rFont val="Arial Cyr"/>
        <family val="0"/>
      </rPr>
      <t>(290)</t>
    </r>
  </si>
  <si>
    <t>Возмещение ущерба за машину</t>
  </si>
  <si>
    <t>04 05 01 0 00 00000</t>
  </si>
  <si>
    <t>Подпрограмма "Развитие культуры и туризма"</t>
  </si>
  <si>
    <t>04 05 01 3 00 00000</t>
  </si>
  <si>
    <t>Основное мероприятие "Мероприятия по улучшению эпизоотического и ветеринарно-санитарного благополучия городского поселения"</t>
  </si>
  <si>
    <t>04 05 01 3 01 00000</t>
  </si>
  <si>
    <t>Мероприятия по улучшению эпизоотического и ветеринарно-санитарного состояния поселения  (Закупка товаров, работ и услуг для государственных (муниципальных) нужд)</t>
  </si>
  <si>
    <t>04 05 01 3 01 90320 200</t>
  </si>
  <si>
    <t>04 05 01 3 01 90320 240</t>
  </si>
  <si>
    <t>04 05 01 3 01 90320 244</t>
  </si>
  <si>
    <t>04 05 01 3 01 90320 244 220</t>
  </si>
  <si>
    <t>04 05 01 3 01 90320 244 226</t>
  </si>
  <si>
    <t>Муниципальная программа "Обеспечение доступным и комфортным жильем и коммунальными услугами населения городского поселения город Бобров"</t>
  </si>
  <si>
    <t>04 09 02 0 00 00000</t>
  </si>
  <si>
    <t xml:space="preserve">Подпрограмма "Развитие дорожного хозяйства городского поселения город Бобров" </t>
  </si>
  <si>
    <t>04 09 02 1 00 00000</t>
  </si>
  <si>
    <t>Основное мероприятие"Развитие сети автомобильных дорог общего пользования"</t>
  </si>
  <si>
    <t>04 09 02 1 02 00000</t>
  </si>
  <si>
    <t>Мероприятия по развитию сети автомобильных дорог  местного значения поселения (иные бюджетные ассигнования)</t>
  </si>
  <si>
    <t>04 09 02 1 02 91290 800</t>
  </si>
  <si>
    <t>04 09 02 1 02 91290 810</t>
  </si>
  <si>
    <t>04 09 02 1 02 91290 810 241</t>
  </si>
  <si>
    <t>бюджет поселения</t>
  </si>
  <si>
    <t xml:space="preserve">Муниципальная программа"Обеспечение  доступным и комфортным жильем и коммунальными услугами населения городского поселения город Бобров" </t>
  </si>
  <si>
    <t>04 12 02 0 00 00000</t>
  </si>
  <si>
    <t>Подпрограмма "Развитие градостроительной деятельности"</t>
  </si>
  <si>
    <t>04 12 02 2 00 00000</t>
  </si>
  <si>
    <t xml:space="preserve">Основное мероприятие "Межбюджетные трансферты" </t>
  </si>
  <si>
    <t>04 12 02 2 04 00000</t>
  </si>
  <si>
    <t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t>
  </si>
  <si>
    <t>04 12 02 2 04 90650 500</t>
  </si>
  <si>
    <t>04 12 02 2 04 90650 540</t>
  </si>
  <si>
    <t>04 12 02 2 04 90650 540 250</t>
  </si>
  <si>
    <t>04 12 02 2 04 90650 540 251</t>
  </si>
  <si>
    <t>архитектору полномочия</t>
  </si>
  <si>
    <t>05 01 02 0 00 00000</t>
  </si>
  <si>
    <t xml:space="preserve">Подпрограмма "Создание условий для обеспечения качественными услугами ЖКХ населения " </t>
  </si>
  <si>
    <t>05 01 02 3 00 00000</t>
  </si>
  <si>
    <t>Основное мероприятие "Переселение граждан из аварийного жилищного фонда, признанного таковым до 01.01.2012 года"</t>
  </si>
  <si>
    <t>05 01 02 3 01 00000</t>
  </si>
  <si>
    <t>Обеспечение мероприятий по переселению граждан из аварийного жилищного фонда  за счет средств бюджетов  (капитальные вложения в объекты недвижимого имущества государственной (муниципальной) собственности)</t>
  </si>
  <si>
    <t>05 01 02 3 01 96020 400</t>
  </si>
  <si>
    <t>Бюджетные инвестиции на приобретение объектов недвижимого имущества в  госуд-ю (муниц-ю) собствен-ть</t>
  </si>
  <si>
    <t>05 01 02 3 01 96020 412</t>
  </si>
  <si>
    <t>05 01 02 3 01 96020 412 300</t>
  </si>
  <si>
    <t>05 01 02 3 01 96020 412 310</t>
  </si>
  <si>
    <t>аварийка (местные) 2015г</t>
  </si>
  <si>
    <t>05 01 02 3 04 78600 400</t>
  </si>
  <si>
    <t>05 01 02 3 04 78600 412</t>
  </si>
  <si>
    <t>05 01 02 3 04 78600 412 300</t>
  </si>
  <si>
    <t>05 01 02 3 04 78600 412 310</t>
  </si>
  <si>
    <t>Основное мероприятие "Софинансирование разницы в расселяемых и предоставляемых площадях при переселении граждан из аварийного жилищного фонда"</t>
  </si>
  <si>
    <t>05 01 02 3 04 00000</t>
  </si>
  <si>
    <t>Софинансирование разницы в расселяемых и предоставляемых площадях при переселении граждан из аварийного жилищного фонда (капитальные вложения в объекты недвижимого имущества государственной (муниципальной) собственности)</t>
  </si>
  <si>
    <t>05 01 02 3 04 78760 400</t>
  </si>
  <si>
    <t>05 01 02 3 04 78760 412</t>
  </si>
  <si>
    <t>05 01 02 3 04 78760 412 300</t>
  </si>
  <si>
    <t>05 01 02 3 04 78760 412 310</t>
  </si>
  <si>
    <t>доп метры(областные)</t>
  </si>
  <si>
    <t>Обеспечение мероприятий по переселению граждан из аварийного жилищного фонда и ремонту тепловых сетей за счет средств местного бюджета (капитальные вложения в объекты недвижимого имущества государственной (муниципальной) собственности)</t>
  </si>
  <si>
    <t>05 01 02 3 04 90600 400</t>
  </si>
  <si>
    <t>05 01 02 3 04 90600 412</t>
  </si>
  <si>
    <t>05 01 02 3 04 90600 412 300</t>
  </si>
  <si>
    <t>05 01 02 3 04 90600 412 310</t>
  </si>
  <si>
    <t>реформ ЖКХ софин с обл (соб)2015г.</t>
  </si>
  <si>
    <t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t>
  </si>
  <si>
    <t>05 03 02 0 00 00000</t>
  </si>
  <si>
    <t>Подпрограмма "Энергоэффективность и развитие энергетики"</t>
  </si>
  <si>
    <t>05 03 02 4 00 00000</t>
  </si>
  <si>
    <t>Основное мероприятие "Энергосбережение и повышение энергетической эффективности в системе наружного освещения"</t>
  </si>
  <si>
    <t>05 03 02 4 01 00000</t>
  </si>
  <si>
    <t xml:space="preserve">Расходы местного бюджета на уличное освещение (закупка товаров, работ и услуг для обеспечения государственных (муниципальных) нужд) </t>
  </si>
  <si>
    <t>05 03 02 4 01 90670 200</t>
  </si>
  <si>
    <t>05 03 02 4 01 90670 244</t>
  </si>
  <si>
    <t>05 03 02 4 01 90670 244 220</t>
  </si>
  <si>
    <t>05 03 02 4 01 90670 244 223</t>
  </si>
  <si>
    <t>05 03 02 4 01 90670 244 300</t>
  </si>
  <si>
    <t>05 03 02 4 01 90670 244 340</t>
  </si>
  <si>
    <t>Подпрограмма "Обеспечение реализации муниципальной программы"</t>
  </si>
  <si>
    <t>05 03 02 5 00 00000</t>
  </si>
  <si>
    <t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бюджета- исполнителями"</t>
  </si>
  <si>
    <t>05 03 02 5 01 00000</t>
  </si>
  <si>
    <t>Выполнение других расходных обязательств   (иные бюджетные ассигнования)</t>
  </si>
  <si>
    <t>05 03 02 5 01 90200 800</t>
  </si>
  <si>
    <t>05 03 02 5 01 90200 810</t>
  </si>
  <si>
    <t>05 03 02 5 01 90200 810 241</t>
  </si>
  <si>
    <t xml:space="preserve">Культура                                                          </t>
  </si>
  <si>
    <t>08 01 01 0 00 00000</t>
  </si>
  <si>
    <t>08 01 01 3 00 00000</t>
  </si>
  <si>
    <t>Основное мероприятие "Расходы на обеспечение деятельности (оказание услуг) учреждений досуга</t>
  </si>
  <si>
    <t>08 01 01 3 02 00000</t>
  </si>
  <si>
    <t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t>
  </si>
  <si>
    <t>08 01 01 3 02 90650 500</t>
  </si>
  <si>
    <t>08 01 01 3 02 90650 540</t>
  </si>
  <si>
    <t>08 01 01 3 02 90650 540 250</t>
  </si>
  <si>
    <t>08 01 01 3 02 90650 540 251</t>
  </si>
  <si>
    <t>08 04 01 0 00 00000</t>
  </si>
  <si>
    <t>08 04 01 3 00 00000</t>
  </si>
  <si>
    <t>08 04 01 3 03 00000</t>
  </si>
  <si>
    <t>Выполнение других расходных обязательств (закупка товаров, работ и услуг для обеспечения госуд-х (муниципальных) нужд)</t>
  </si>
  <si>
    <t xml:space="preserve">08 04 01 3 03 90200 200  </t>
  </si>
  <si>
    <t>08 04 01 3 03 90200 244</t>
  </si>
  <si>
    <t xml:space="preserve">08 04 01 3 03 90200 244 300 </t>
  </si>
  <si>
    <t xml:space="preserve">08 04 01 3 03 90200 244 310 </t>
  </si>
  <si>
    <t>Изготовление и монтаж бюстов героям</t>
  </si>
  <si>
    <t>10 01 01 0 00 00000</t>
  </si>
  <si>
    <t>Подпрограмма "Социальная поддержка граждан"</t>
  </si>
  <si>
    <t>10 01 01 4 00 00000</t>
  </si>
  <si>
    <t>Основное мероприятие "Организация обеспечения социальных выплат отдельным категориям граждан"</t>
  </si>
  <si>
    <t>10 01 01 4 01 00000</t>
  </si>
  <si>
    <t>Доплаты к пенсиям муниципальных служащих поселения  (Социальное обеспечение и иные выплаты населению)</t>
  </si>
  <si>
    <t>10 01 01 4 01 90470 300</t>
  </si>
  <si>
    <t>Иные пенсии,социальные доплаты к пенсиям.</t>
  </si>
  <si>
    <t xml:space="preserve">10 01 01 4 01 90470 312 </t>
  </si>
  <si>
    <t>10 01 01 4 01 90470 312 260</t>
  </si>
  <si>
    <t>10 01 01 4 01 90470 312 263</t>
  </si>
  <si>
    <t>10 03 01 0 00 00000</t>
  </si>
  <si>
    <t>10 03 01 4 00 00000</t>
  </si>
  <si>
    <t>10 03 01 4 01 00000</t>
  </si>
  <si>
    <t>Социальная поддержка граждан, имеющих почетное звание "Почетный гражданин городского поселения город Бобров"  (социальное обеспечение и иные выплаты населению)</t>
  </si>
  <si>
    <t>10 03 01 4 01 90520 300</t>
  </si>
  <si>
    <t>10 03 01 4 01 90520 360</t>
  </si>
  <si>
    <t>10 03 01 4 01 90520 360 260</t>
  </si>
  <si>
    <t>10 03 01 4 01 90520 360 262</t>
  </si>
  <si>
    <t>тыс. рублей</t>
  </si>
  <si>
    <t xml:space="preserve">Обслуживание государственного и муниципального долга Рз 13 ПР 00 - </t>
  </si>
  <si>
    <t>Код отчета</t>
  </si>
  <si>
    <t>Отчет об исполнении  доходной части бюджета городского поселения город Бобров Бобровского муниципального района Воронежской области за 2 квартал 2016 года</t>
  </si>
  <si>
    <t>Исполнено на 01.07.2016 года</t>
  </si>
  <si>
    <t>Субсидии бюджетам городских поселений на обеспечение мероприятий по  переселению граждан и аварийного жилищного фонда за счет средств ,поступивших от государственной корпорации Фонд содействия реформированию ЖКХ</t>
  </si>
  <si>
    <t>000 2 02 02088 13 0002 151</t>
  </si>
  <si>
    <t>Субсидии бюджетам городских поселений на обеспечение мероприятий по капитальному ремонту многоквартирных домов за счет средств бюджетов</t>
  </si>
  <si>
    <t>000 2 02 02089 13 0001 151</t>
  </si>
  <si>
    <t>Дотация бюджетам городских поселений на поддержку мер по обеспечению сбалансированности бюджетов</t>
  </si>
  <si>
    <t>000 2 02 01003 13 0000 151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</si>
  <si>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</si>
  <si>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000 1 14 02053 13 0000 410</t>
  </si>
  <si>
    <t>Отчет об исполнении  расходной части бюджета городского поселения город Бобров Бобровского муниципального района Воронежской области за 2 квартал 2016года</t>
  </si>
  <si>
    <t>Исполнено на 01.07.2016года</t>
  </si>
  <si>
    <t>Обслуживание государственного и муниципального долга                           всего</t>
  </si>
  <si>
    <t>13</t>
  </si>
  <si>
    <t>Обслуживание государственного и муниципального долга                                                       всего</t>
  </si>
  <si>
    <t>13 01</t>
  </si>
  <si>
    <t>13 01 01 0 00 00000 000</t>
  </si>
  <si>
    <t>13 01 01 1 00 00000 000</t>
  </si>
  <si>
    <t>Основное мероприятие "Управление муниципальным долгом городского поселения город Бобров"</t>
  </si>
  <si>
    <t>13 01 01 1 05 00000 000</t>
  </si>
  <si>
    <t xml:space="preserve">Процентные платежи (обслуживание государственного и муниципального долга) </t>
  </si>
  <si>
    <t>13 01 01 1 05 90880 000</t>
  </si>
  <si>
    <t>Обслуживание  муниципального долга</t>
  </si>
  <si>
    <t>13 01 01 1 05 90880 730</t>
  </si>
  <si>
    <t>Другие вопросы в области жилищно-коммунального хозяйства</t>
  </si>
  <si>
    <t>05 05</t>
  </si>
  <si>
    <t>05 05 02 0 00 00000</t>
  </si>
  <si>
    <t>Подпрограмма "Создание условий для обеспечения качественными услугами ЖКХ населения городского поселения город Бобров"</t>
  </si>
  <si>
    <t>05 05 02 3 00 00000</t>
  </si>
  <si>
    <t>Основное мероприятие "Строительство и реконструкция систем водоснабжения, водоотведения, теплоснабжения, энергоснабжения городского поселения город Бобров"</t>
  </si>
  <si>
    <t>05 05 02 3 07 00000</t>
  </si>
  <si>
    <t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t>
  </si>
  <si>
    <t>05 05 02 3 07 40090 400</t>
  </si>
  <si>
    <t>Бюджетные инвестиции в объекты капитального строит-ва госуд-й (муниц-й) собствен-ти</t>
  </si>
  <si>
    <t>05 05 02 3 07 40090 414</t>
  </si>
  <si>
    <t>прочие меоприятия по благоустройству</t>
  </si>
  <si>
    <t>Коммунальное хозяйство</t>
  </si>
  <si>
    <t>05 02</t>
  </si>
  <si>
    <t>05 02 02 0 00 00000</t>
  </si>
  <si>
    <t>05 02 02 3 00 00000</t>
  </si>
  <si>
    <t>05 02 02 3 03 00000</t>
  </si>
  <si>
    <t>Выполнение других расходных обязательств (закупка товаров, работ и услуг для обеспечения государственных (муниципальных) нужд)</t>
  </si>
  <si>
    <t>05 02 02 3 03 90200 200</t>
  </si>
  <si>
    <t>05 02 02 3 03 90200 244</t>
  </si>
  <si>
    <t>аварийка (местные) 2016г</t>
  </si>
  <si>
    <t>аварийка (областные) 2016г</t>
  </si>
  <si>
    <t>аварийка (федеральн) город</t>
  </si>
  <si>
    <t>Обеспечение мероприятий по переселению граждан из аварийного жилищного фонда за счет средств, поступивших от госкорпораций Фонд содействия реформированию ЖКХ  (капитальные вложения в объекты недвижимого имущества государственной (муниципальной) собственно</t>
  </si>
  <si>
    <t>05 01 02 3 01 09502 400</t>
  </si>
  <si>
    <t>Бюджетные инвестиции на приобретение объектов недвижимого имущества в госуд-ю (муниц) собств-ть</t>
  </si>
  <si>
    <t>05 01 02 3 01 09502 412</t>
  </si>
  <si>
    <t>Основное мероприятие "Мероприятия по землеустройству и землепользованию"</t>
  </si>
  <si>
    <t>04 12 02 2 05 00000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</si>
  <si>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</si>
  <si>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04 12 02 2 05 90870 200</t>
  </si>
  <si>
    <t>04 12 02 2 05 90870 240</t>
  </si>
  <si>
    <t>04 12 02 2 05 90870 244</t>
  </si>
  <si>
    <t>Расходы на благоустройство мест массового отдыха населения городского поселения город Бобров (Закупка товаров, работ и услуг для обеспечения государственных (муниципальных) нужд)</t>
  </si>
  <si>
    <t>04 12 02 2 01 S8520 200</t>
  </si>
  <si>
    <t>Иные закупки товаров, работ и услуг для государ-х (мунципальных) нужд</t>
  </si>
  <si>
    <t>04 12 02 2 01 S8520 240</t>
  </si>
  <si>
    <t>Прочая закупка товаров, работ и услуг для обеспечения госуд-х (муниципальных) нужд</t>
  </si>
  <si>
    <t>04 12 02 2 01 S8520 244</t>
  </si>
  <si>
    <t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самоуправления</t>
  </si>
  <si>
    <t>04 12 02 2 01 00000</t>
  </si>
  <si>
    <t>Субсидии из областного бюджета на благоустройство парков, скверов, бульваров, зон отдыха, садов в рамках государственной программы "Содействие развитию муниципальных образований и местного самоуправления" (Закупка товаров, работ и услуг для обеспечения го</t>
  </si>
  <si>
    <t>04 12 02 2 01 78520 200</t>
  </si>
  <si>
    <t>04 12 02 2 01 78520 240</t>
  </si>
  <si>
    <t>04 12 02 2 01 78520 244</t>
  </si>
  <si>
    <t>04 12 02 2 02 00000</t>
  </si>
  <si>
    <t>04 12 02 2 02 90200</t>
  </si>
  <si>
    <t>04 12 02 2 02 90200 244</t>
  </si>
  <si>
    <t>Мероприятия по развитию сети автомобильных дорог  местного значения поселения (закупка товаров, работ и услуг для госуд-х (муниципальных) нужд)</t>
  </si>
  <si>
    <t>04 09 02 1 02 91290 200</t>
  </si>
  <si>
    <t>04 09 02 1 02 91290 240</t>
  </si>
  <si>
    <t>04 09 02 1 02 91290 244</t>
  </si>
  <si>
    <t>лабораторные исследования</t>
  </si>
  <si>
    <t>услуги по дератиации</t>
  </si>
  <si>
    <t>приобретение квартир</t>
  </si>
  <si>
    <t>приобретение квартир (город)</t>
  </si>
  <si>
    <t>проектная документация</t>
  </si>
  <si>
    <t>прибретение бланков</t>
  </si>
  <si>
    <t>запчасти к оргтехнике (картридж)</t>
  </si>
  <si>
    <t>криптографическая засчита</t>
  </si>
  <si>
    <t>Отчет об исполнении расходной части бюджета городского поселения город Бобров за 2 квартал 2016 года</t>
  </si>
  <si>
    <t xml:space="preserve"> в т.ч. оплата труда и начисления на оплату труда муниципальных служащих (7 человек)</t>
  </si>
  <si>
    <t>Приложение №1                                 к Постановлению администрации городского поселения голрод Бобров Бобровского муниципального района Воронежской области от 19.07.2016 №377</t>
  </si>
  <si>
    <t>Приложение №2                                  к Постановлению администрации городского поселения голрод Бобров Бобровского муниципального района Воронежской области от 19.07.2016 №377</t>
  </si>
  <si>
    <t>Приложение №3                                                                         к Постановлению администрации городского поселения голрод Бобров Бобровского муниципального района Воронежской области             от 19.07.2016 №377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</si>
</sst>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_ ;\-#,##0.00\ "/>
    <numFmt numFmtId="170" formatCode="#,##0.0_ ;\-#,##0.0\ "/>
    <numFmt numFmtId="171" formatCode="#\ ?/?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14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10"/>
      <name val="Arial Narrow"/>
      <family val="2"/>
    </font>
    <font>
      <sz val="8"/>
      <name val="Calibri"/>
      <family val="2"/>
    </font>
    <font>
      <sz val="12"/>
      <color indexed="4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ill="0" applyBorder="0" applyAlignment="0" applyProtection="0"/>
    <xf numFmtId="0" fontId="62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9" fontId="3" fillId="0" borderId="10" xfId="57" applyFont="1" applyFill="1" applyBorder="1" applyAlignment="1" applyProtection="1">
      <alignment wrapText="1"/>
      <protection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" fillId="33" borderId="0" xfId="52" applyFill="1">
      <alignment/>
      <protection/>
    </xf>
    <xf numFmtId="0" fontId="3" fillId="0" borderId="0" xfId="52">
      <alignment/>
      <protection/>
    </xf>
    <xf numFmtId="0" fontId="4" fillId="33" borderId="10" xfId="52" applyFont="1" applyFill="1" applyBorder="1">
      <alignment/>
      <protection/>
    </xf>
    <xf numFmtId="2" fontId="3" fillId="33" borderId="10" xfId="52" applyNumberFormat="1" applyFill="1" applyBorder="1" applyAlignment="1">
      <alignment wrapText="1"/>
      <protection/>
    </xf>
    <xf numFmtId="0" fontId="3" fillId="33" borderId="10" xfId="52" applyFill="1" applyBorder="1" applyAlignment="1">
      <alignment wrapText="1"/>
      <protection/>
    </xf>
    <xf numFmtId="0" fontId="11" fillId="33" borderId="10" xfId="52" applyFont="1" applyFill="1" applyBorder="1" applyAlignment="1">
      <alignment vertical="top" wrapText="1"/>
      <protection/>
    </xf>
    <xf numFmtId="0" fontId="15" fillId="33" borderId="10" xfId="52" applyFont="1" applyFill="1" applyBorder="1" applyAlignment="1">
      <alignment vertical="top" wrapText="1"/>
      <protection/>
    </xf>
    <xf numFmtId="0" fontId="13" fillId="33" borderId="10" xfId="52" applyFont="1" applyFill="1" applyBorder="1" applyAlignment="1">
      <alignment vertical="top" wrapText="1"/>
      <protection/>
    </xf>
    <xf numFmtId="0" fontId="4" fillId="33" borderId="10" xfId="52" applyFont="1" applyFill="1" applyBorder="1" applyAlignment="1">
      <alignment wrapText="1"/>
      <protection/>
    </xf>
    <xf numFmtId="0" fontId="3" fillId="33" borderId="10" xfId="52" applyFont="1" applyFill="1" applyBorder="1" applyAlignment="1">
      <alignment wrapText="1"/>
      <protection/>
    </xf>
    <xf numFmtId="0" fontId="4" fillId="33" borderId="10" xfId="52" applyFont="1" applyFill="1" applyBorder="1" applyAlignment="1">
      <alignment wrapText="1"/>
      <protection/>
    </xf>
    <xf numFmtId="0" fontId="3" fillId="33" borderId="10" xfId="52" applyFont="1" applyFill="1" applyBorder="1" applyAlignment="1">
      <alignment wrapText="1"/>
      <protection/>
    </xf>
    <xf numFmtId="0" fontId="4" fillId="33" borderId="10" xfId="52" applyFont="1" applyFill="1" applyBorder="1" applyAlignment="1">
      <alignment horizontal="left" wrapText="1"/>
      <protection/>
    </xf>
    <xf numFmtId="0" fontId="16" fillId="0" borderId="10" xfId="52" applyFont="1" applyBorder="1" applyAlignment="1">
      <alignment horizontal="left" wrapText="1"/>
      <protection/>
    </xf>
    <xf numFmtId="0" fontId="19" fillId="33" borderId="10" xfId="52" applyFont="1" applyFill="1" applyBorder="1" applyAlignment="1">
      <alignment vertical="top" wrapText="1"/>
      <protection/>
    </xf>
    <xf numFmtId="0" fontId="19" fillId="33" borderId="10" xfId="52" applyFont="1" applyFill="1" applyBorder="1" applyAlignment="1">
      <alignment vertical="top"/>
      <protection/>
    </xf>
    <xf numFmtId="0" fontId="15" fillId="33" borderId="10" xfId="52" applyFont="1" applyFill="1" applyBorder="1" applyAlignment="1">
      <alignment vertical="top"/>
      <protection/>
    </xf>
    <xf numFmtId="2" fontId="13" fillId="33" borderId="10" xfId="52" applyNumberFormat="1" applyFont="1" applyFill="1" applyBorder="1" applyAlignment="1">
      <alignment vertical="top" wrapText="1"/>
      <protection/>
    </xf>
    <xf numFmtId="0" fontId="9" fillId="33" borderId="10" xfId="52" applyFont="1" applyFill="1" applyBorder="1" applyAlignment="1">
      <alignment vertical="top" wrapText="1"/>
      <protection/>
    </xf>
    <xf numFmtId="0" fontId="12" fillId="33" borderId="10" xfId="52" applyFont="1" applyFill="1" applyBorder="1" applyAlignment="1">
      <alignment vertical="top" wrapText="1"/>
      <protection/>
    </xf>
    <xf numFmtId="0" fontId="13" fillId="0" borderId="10" xfId="52" applyFont="1" applyBorder="1" applyAlignment="1">
      <alignment vertical="top" wrapText="1"/>
      <protection/>
    </xf>
    <xf numFmtId="4" fontId="20" fillId="33" borderId="10" xfId="52" applyNumberFormat="1" applyFont="1" applyFill="1" applyBorder="1" applyAlignment="1">
      <alignment horizontal="right"/>
      <protection/>
    </xf>
    <xf numFmtId="4" fontId="21" fillId="33" borderId="10" xfId="52" applyNumberFormat="1" applyFont="1" applyFill="1" applyBorder="1" applyAlignment="1">
      <alignment horizontal="right"/>
      <protection/>
    </xf>
    <xf numFmtId="0" fontId="3" fillId="0" borderId="0" xfId="52" applyFill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wrapText="1"/>
      <protection/>
    </xf>
    <xf numFmtId="4" fontId="22" fillId="0" borderId="10" xfId="52" applyNumberFormat="1" applyFont="1" applyBorder="1">
      <alignment/>
      <protection/>
    </xf>
    <xf numFmtId="49" fontId="4" fillId="0" borderId="10" xfId="52" applyNumberFormat="1" applyFont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5" fillId="0" borderId="10" xfId="52" applyFont="1" applyBorder="1" applyAlignment="1">
      <alignment wrapText="1"/>
      <protection/>
    </xf>
    <xf numFmtId="0" fontId="3" fillId="0" borderId="10" xfId="52" applyFont="1" applyFill="1" applyBorder="1" applyAlignment="1">
      <alignment horizontal="left" wrapText="1"/>
      <protection/>
    </xf>
    <xf numFmtId="49" fontId="3" fillId="0" borderId="10" xfId="52" applyNumberFormat="1" applyFont="1" applyFill="1" applyBorder="1" applyAlignment="1">
      <alignment horizontal="left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10" xfId="52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/>
      <protection/>
    </xf>
    <xf numFmtId="49" fontId="3" fillId="0" borderId="10" xfId="52" applyNumberFormat="1" applyFill="1" applyBorder="1" applyAlignment="1">
      <alignment horizontal="left"/>
      <protection/>
    </xf>
    <xf numFmtId="49" fontId="3" fillId="0" borderId="10" xfId="52" applyNumberFormat="1" applyFill="1" applyBorder="1" applyAlignment="1">
      <alignment horizontal="center"/>
      <protection/>
    </xf>
    <xf numFmtId="4" fontId="22" fillId="33" borderId="10" xfId="52" applyNumberFormat="1" applyFont="1" applyFill="1" applyBorder="1">
      <alignment/>
      <protection/>
    </xf>
    <xf numFmtId="0" fontId="14" fillId="0" borderId="10" xfId="52" applyFont="1" applyFill="1" applyBorder="1" applyAlignment="1">
      <alignment horizontal="right" wrapText="1"/>
      <protection/>
    </xf>
    <xf numFmtId="49" fontId="3" fillId="0" borderId="10" xfId="52" applyNumberFormat="1" applyFont="1" applyFill="1" applyBorder="1" applyAlignment="1">
      <alignment horizontal="left"/>
      <protection/>
    </xf>
    <xf numFmtId="49" fontId="4" fillId="0" borderId="10" xfId="52" applyNumberFormat="1" applyFont="1" applyFill="1" applyBorder="1" applyAlignment="1">
      <alignment horizontal="center"/>
      <protection/>
    </xf>
    <xf numFmtId="0" fontId="3" fillId="0" borderId="10" xfId="52" applyNumberFormat="1" applyFill="1" applyBorder="1" applyAlignment="1">
      <alignment wrapText="1"/>
      <protection/>
    </xf>
    <xf numFmtId="0" fontId="5" fillId="0" borderId="10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wrapText="1"/>
      <protection/>
    </xf>
    <xf numFmtId="49" fontId="4" fillId="0" borderId="10" xfId="52" applyNumberFormat="1" applyFont="1" applyFill="1" applyBorder="1" applyAlignment="1">
      <alignment horizontal="center"/>
      <protection/>
    </xf>
    <xf numFmtId="4" fontId="23" fillId="0" borderId="10" xfId="52" applyNumberFormat="1" applyFont="1" applyBorder="1">
      <alignment/>
      <protection/>
    </xf>
    <xf numFmtId="0" fontId="14" fillId="0" borderId="10" xfId="52" applyFont="1" applyFill="1" applyBorder="1" applyAlignment="1">
      <alignment wrapText="1"/>
      <protection/>
    </xf>
    <xf numFmtId="0" fontId="3" fillId="0" borderId="10" xfId="52" applyNumberFormat="1" applyFont="1" applyFill="1" applyBorder="1" applyAlignment="1">
      <alignment wrapText="1"/>
      <protection/>
    </xf>
    <xf numFmtId="49" fontId="3" fillId="0" borderId="10" xfId="52" applyNumberFormat="1" applyFill="1" applyBorder="1">
      <alignment/>
      <protection/>
    </xf>
    <xf numFmtId="49" fontId="3" fillId="0" borderId="10" xfId="52" applyNumberFormat="1" applyFont="1" applyFill="1" applyBorder="1">
      <alignment/>
      <protection/>
    </xf>
    <xf numFmtId="49" fontId="14" fillId="0" borderId="10" xfId="52" applyNumberFormat="1" applyFont="1" applyFill="1" applyBorder="1">
      <alignment/>
      <protection/>
    </xf>
    <xf numFmtId="49" fontId="4" fillId="0" borderId="10" xfId="52" applyNumberFormat="1" applyFont="1" applyFill="1" applyBorder="1">
      <alignment/>
      <protection/>
    </xf>
    <xf numFmtId="0" fontId="5" fillId="0" borderId="10" xfId="52" applyFont="1" applyFill="1" applyBorder="1" applyAlignment="1">
      <alignment horizontal="left" wrapText="1"/>
      <protection/>
    </xf>
    <xf numFmtId="0" fontId="5" fillId="0" borderId="10" xfId="52" applyFont="1" applyFill="1" applyBorder="1" applyAlignment="1">
      <alignment wrapText="1"/>
      <protection/>
    </xf>
    <xf numFmtId="0" fontId="4" fillId="0" borderId="0" xfId="52" applyFont="1" applyBorder="1" applyAlignment="1">
      <alignment vertical="center" wrapText="1"/>
      <protection/>
    </xf>
    <xf numFmtId="0" fontId="4" fillId="0" borderId="11" xfId="52" applyFont="1" applyBorder="1" applyAlignment="1">
      <alignment vertical="center" wrapText="1"/>
      <protection/>
    </xf>
    <xf numFmtId="0" fontId="3" fillId="0" borderId="11" xfId="52" applyFont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68" fontId="25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2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13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4" fontId="21" fillId="33" borderId="10" xfId="0" applyNumberFormat="1" applyFont="1" applyFill="1" applyBorder="1" applyAlignment="1">
      <alignment/>
    </xf>
    <xf numFmtId="4" fontId="29" fillId="33" borderId="10" xfId="0" applyNumberFormat="1" applyFont="1" applyFill="1" applyBorder="1" applyAlignment="1">
      <alignment/>
    </xf>
    <xf numFmtId="0" fontId="9" fillId="0" borderId="0" xfId="0" applyFont="1" applyAlignment="1">
      <alignment horizontal="center" wrapText="1"/>
    </xf>
    <xf numFmtId="171" fontId="20" fillId="33" borderId="10" xfId="52" applyNumberFormat="1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3" fillId="0" borderId="10" xfId="52" applyBorder="1">
      <alignment/>
      <protection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49" fontId="0" fillId="33" borderId="10" xfId="0" applyNumberFormat="1" applyFill="1" applyBorder="1" applyAlignment="1">
      <alignment horizontal="left"/>
    </xf>
    <xf numFmtId="0" fontId="3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view="pageBreakPreview" zoomScale="85" zoomScaleNormal="115" zoomScaleSheetLayoutView="85" zoomScalePageLayoutView="0" workbookViewId="0" topLeftCell="A1">
      <selection activeCell="A2" sqref="A2:C2"/>
    </sheetView>
  </sheetViews>
  <sheetFormatPr defaultColWidth="9.140625" defaultRowHeight="15"/>
  <cols>
    <col min="1" max="1" width="62.57421875" style="9" customWidth="1"/>
    <col min="2" max="2" width="25.00390625" style="9" customWidth="1"/>
    <col min="3" max="3" width="21.7109375" style="8" customWidth="1"/>
    <col min="4" max="16384" width="9.140625" style="9" customWidth="1"/>
  </cols>
  <sheetData>
    <row r="1" spans="1:3" ht="117.75" customHeight="1">
      <c r="A1" s="1"/>
      <c r="B1"/>
      <c r="C1" s="6" t="s">
        <v>489</v>
      </c>
    </row>
    <row r="2" spans="1:3" ht="52.5" customHeight="1">
      <c r="A2" s="82" t="s">
        <v>403</v>
      </c>
      <c r="B2" s="82"/>
      <c r="C2" s="82"/>
    </row>
    <row r="3" spans="1:3" ht="24" customHeight="1">
      <c r="A3" s="2" t="s">
        <v>22</v>
      </c>
      <c r="B3" s="3"/>
      <c r="C3" s="4" t="s">
        <v>20</v>
      </c>
    </row>
    <row r="4" spans="1:3" ht="12.75" customHeight="1">
      <c r="A4" s="83" t="s">
        <v>132</v>
      </c>
      <c r="B4" s="84" t="s">
        <v>133</v>
      </c>
      <c r="C4" s="85" t="s">
        <v>404</v>
      </c>
    </row>
    <row r="5" spans="1:3" ht="21" customHeight="1">
      <c r="A5" s="83"/>
      <c r="B5" s="84"/>
      <c r="C5" s="85"/>
    </row>
    <row r="6" spans="1:3" ht="30" customHeight="1">
      <c r="A6" s="83"/>
      <c r="B6" s="84"/>
      <c r="C6" s="85"/>
    </row>
    <row r="7" spans="1:3" ht="32.25" customHeight="1">
      <c r="A7" s="22" t="s">
        <v>120</v>
      </c>
      <c r="B7" s="10" t="s">
        <v>23</v>
      </c>
      <c r="C7" s="29">
        <f>C8+C28</f>
        <v>26584.3</v>
      </c>
    </row>
    <row r="8" spans="1:3" ht="18">
      <c r="A8" s="23" t="s">
        <v>121</v>
      </c>
      <c r="B8" s="10"/>
      <c r="C8" s="29">
        <f>C9+C14+C19+C21+C23</f>
        <v>20512.1</v>
      </c>
    </row>
    <row r="9" spans="1:3" ht="15.75">
      <c r="A9" s="24" t="s">
        <v>24</v>
      </c>
      <c r="B9" s="10" t="s">
        <v>25</v>
      </c>
      <c r="C9" s="29">
        <f>C10+C11+C12+C13</f>
        <v>9274.899999999998</v>
      </c>
    </row>
    <row r="10" spans="1:3" ht="54" customHeight="1">
      <c r="A10" s="25" t="s">
        <v>26</v>
      </c>
      <c r="B10" s="11" t="s">
        <v>134</v>
      </c>
      <c r="C10" s="30">
        <v>9207.8</v>
      </c>
    </row>
    <row r="11" spans="1:3" ht="70.5" customHeight="1">
      <c r="A11" s="15" t="s">
        <v>118</v>
      </c>
      <c r="B11" s="12" t="s">
        <v>135</v>
      </c>
      <c r="C11" s="30">
        <v>18.4</v>
      </c>
    </row>
    <row r="12" spans="1:3" ht="40.5" customHeight="1">
      <c r="A12" s="15" t="s">
        <v>27</v>
      </c>
      <c r="B12" s="12" t="s">
        <v>136</v>
      </c>
      <c r="C12" s="30">
        <v>34.3</v>
      </c>
    </row>
    <row r="13" spans="1:3" ht="56.25" customHeight="1">
      <c r="A13" s="15" t="s">
        <v>119</v>
      </c>
      <c r="B13" s="12" t="s">
        <v>137</v>
      </c>
      <c r="C13" s="30">
        <v>14.4</v>
      </c>
    </row>
    <row r="14" spans="1:3" ht="30">
      <c r="A14" s="13" t="s">
        <v>28</v>
      </c>
      <c r="B14" s="14" t="s">
        <v>29</v>
      </c>
      <c r="C14" s="29">
        <f>C15+C16+C17+C18</f>
        <v>2001.8999999999999</v>
      </c>
    </row>
    <row r="15" spans="1:3" ht="59.25" customHeight="1">
      <c r="A15" s="15" t="s">
        <v>30</v>
      </c>
      <c r="B15" s="15" t="s">
        <v>31</v>
      </c>
      <c r="C15" s="30">
        <v>680.9</v>
      </c>
    </row>
    <row r="16" spans="1:3" ht="71.25" customHeight="1">
      <c r="A16" s="15" t="s">
        <v>155</v>
      </c>
      <c r="B16" s="15" t="s">
        <v>32</v>
      </c>
      <c r="C16" s="30">
        <v>11.2</v>
      </c>
    </row>
    <row r="17" spans="1:3" ht="59.25" customHeight="1">
      <c r="A17" s="15" t="s">
        <v>33</v>
      </c>
      <c r="B17" s="15" t="s">
        <v>34</v>
      </c>
      <c r="C17" s="30">
        <v>1417</v>
      </c>
    </row>
    <row r="18" spans="1:3" ht="58.5" customHeight="1">
      <c r="A18" s="15" t="s">
        <v>35</v>
      </c>
      <c r="B18" s="15" t="s">
        <v>36</v>
      </c>
      <c r="C18" s="30">
        <v>-107.2</v>
      </c>
    </row>
    <row r="19" spans="1:3" ht="15.75">
      <c r="A19" s="14" t="s">
        <v>37</v>
      </c>
      <c r="B19" s="16" t="s">
        <v>156</v>
      </c>
      <c r="C19" s="29">
        <f>C20</f>
        <v>631.6</v>
      </c>
    </row>
    <row r="20" spans="1:3" ht="15">
      <c r="A20" s="15" t="s">
        <v>37</v>
      </c>
      <c r="B20" s="17" t="s">
        <v>138</v>
      </c>
      <c r="C20" s="30">
        <v>631.6</v>
      </c>
    </row>
    <row r="21" spans="1:3" ht="15.75">
      <c r="A21" s="14" t="s">
        <v>157</v>
      </c>
      <c r="B21" s="16" t="s">
        <v>158</v>
      </c>
      <c r="C21" s="29">
        <f>C22</f>
        <v>56.2</v>
      </c>
    </row>
    <row r="22" spans="1:3" ht="43.5" customHeight="1">
      <c r="A22" s="15" t="s">
        <v>122</v>
      </c>
      <c r="B22" s="12" t="s">
        <v>139</v>
      </c>
      <c r="C22" s="30">
        <v>56.2</v>
      </c>
    </row>
    <row r="23" spans="1:3" ht="18">
      <c r="A23" s="22" t="s">
        <v>159</v>
      </c>
      <c r="B23" s="16" t="s">
        <v>38</v>
      </c>
      <c r="C23" s="29">
        <f>C24+C26</f>
        <v>8547.5</v>
      </c>
    </row>
    <row r="24" spans="1:3" ht="17.25" customHeight="1">
      <c r="A24" s="14" t="s">
        <v>160</v>
      </c>
      <c r="B24" s="16" t="s">
        <v>161</v>
      </c>
      <c r="C24" s="30">
        <f>C25</f>
        <v>8226.4</v>
      </c>
    </row>
    <row r="25" spans="1:3" ht="31.5" customHeight="1">
      <c r="A25" s="15" t="s">
        <v>123</v>
      </c>
      <c r="B25" s="12" t="s">
        <v>140</v>
      </c>
      <c r="C25" s="30">
        <v>8226.4</v>
      </c>
    </row>
    <row r="26" spans="1:3" ht="15">
      <c r="A26" s="14" t="s">
        <v>162</v>
      </c>
      <c r="B26" s="16" t="s">
        <v>163</v>
      </c>
      <c r="C26" s="30">
        <f>C27</f>
        <v>321.1</v>
      </c>
    </row>
    <row r="27" spans="1:3" ht="30" customHeight="1">
      <c r="A27" s="15" t="s">
        <v>124</v>
      </c>
      <c r="B27" s="12" t="s">
        <v>141</v>
      </c>
      <c r="C27" s="30">
        <v>321.1</v>
      </c>
    </row>
    <row r="28" spans="1:3" ht="18">
      <c r="A28" s="22" t="s">
        <v>125</v>
      </c>
      <c r="B28" s="17"/>
      <c r="C28" s="29">
        <f>C29+C33+C36+C38</f>
        <v>6072.200000000001</v>
      </c>
    </row>
    <row r="29" spans="1:3" ht="36.75" customHeight="1">
      <c r="A29" s="13" t="s">
        <v>164</v>
      </c>
      <c r="B29" s="16" t="s">
        <v>165</v>
      </c>
      <c r="C29" s="29">
        <f>C30+C31+C32</f>
        <v>2635.9</v>
      </c>
    </row>
    <row r="30" spans="1:3" ht="76.5" customHeight="1">
      <c r="A30" s="27" t="s">
        <v>166</v>
      </c>
      <c r="B30" s="12" t="s">
        <v>142</v>
      </c>
      <c r="C30" s="30">
        <v>2186.5</v>
      </c>
    </row>
    <row r="31" spans="1:3" ht="77.25" customHeight="1">
      <c r="A31" s="27" t="s">
        <v>152</v>
      </c>
      <c r="B31" s="12" t="s">
        <v>167</v>
      </c>
      <c r="C31" s="30">
        <v>5.8</v>
      </c>
    </row>
    <row r="32" spans="1:3" ht="75.75" customHeight="1">
      <c r="A32" s="27" t="s">
        <v>126</v>
      </c>
      <c r="B32" s="12" t="s">
        <v>143</v>
      </c>
      <c r="C32" s="30">
        <v>443.6</v>
      </c>
    </row>
    <row r="33" spans="1:3" ht="25.5">
      <c r="A33" s="14" t="s">
        <v>168</v>
      </c>
      <c r="B33" s="16" t="s">
        <v>169</v>
      </c>
      <c r="C33" s="29">
        <f>SUM(C34:C35)</f>
        <v>1940.1000000000001</v>
      </c>
    </row>
    <row r="34" spans="1:3" ht="64.5">
      <c r="A34" s="78" t="s">
        <v>411</v>
      </c>
      <c r="B34" s="79" t="s">
        <v>412</v>
      </c>
      <c r="C34" s="81">
        <v>34.9</v>
      </c>
    </row>
    <row r="35" spans="1:3" ht="45.75" customHeight="1">
      <c r="A35" s="15" t="s">
        <v>127</v>
      </c>
      <c r="B35" s="12" t="s">
        <v>144</v>
      </c>
      <c r="C35" s="30">
        <v>1905.2</v>
      </c>
    </row>
    <row r="36" spans="1:3" ht="15.75">
      <c r="A36" s="13" t="s">
        <v>170</v>
      </c>
      <c r="B36" s="18" t="s">
        <v>171</v>
      </c>
      <c r="C36" s="29">
        <f>C37</f>
        <v>67.6</v>
      </c>
    </row>
    <row r="37" spans="1:3" ht="30.75" customHeight="1">
      <c r="A37" s="15" t="s">
        <v>128</v>
      </c>
      <c r="B37" s="19" t="s">
        <v>148</v>
      </c>
      <c r="C37" s="30">
        <v>67.6</v>
      </c>
    </row>
    <row r="38" spans="1:3" ht="19.5" customHeight="1">
      <c r="A38" s="26" t="s">
        <v>172</v>
      </c>
      <c r="B38" s="18" t="s">
        <v>173</v>
      </c>
      <c r="C38" s="29">
        <f>C39</f>
        <v>1428.6</v>
      </c>
    </row>
    <row r="39" spans="1:3" ht="18.75" customHeight="1">
      <c r="A39" s="14" t="s">
        <v>174</v>
      </c>
      <c r="B39" s="18" t="s">
        <v>175</v>
      </c>
      <c r="C39" s="30">
        <f>C40</f>
        <v>1428.6</v>
      </c>
    </row>
    <row r="40" spans="1:3" ht="33.75" customHeight="1">
      <c r="A40" s="15" t="s">
        <v>129</v>
      </c>
      <c r="B40" s="19" t="s">
        <v>147</v>
      </c>
      <c r="C40" s="30">
        <v>1428.6</v>
      </c>
    </row>
    <row r="41" spans="1:3" ht="18">
      <c r="A41" s="22" t="s">
        <v>39</v>
      </c>
      <c r="B41" s="20" t="s">
        <v>145</v>
      </c>
      <c r="C41" s="29">
        <f>C42+C45</f>
        <v>34527.9</v>
      </c>
    </row>
    <row r="42" spans="1:3" ht="20.25" customHeight="1">
      <c r="A42" s="14" t="s">
        <v>176</v>
      </c>
      <c r="B42" s="20" t="s">
        <v>177</v>
      </c>
      <c r="C42" s="29">
        <f>SUM(C43:C44)</f>
        <v>10943.9</v>
      </c>
    </row>
    <row r="43" spans="1:3" ht="33.75" customHeight="1">
      <c r="A43" s="28" t="s">
        <v>130</v>
      </c>
      <c r="B43" s="21" t="s">
        <v>146</v>
      </c>
      <c r="C43" s="30">
        <v>993.9</v>
      </c>
    </row>
    <row r="44" spans="1:3" ht="33.75" customHeight="1">
      <c r="A44" s="78" t="s">
        <v>409</v>
      </c>
      <c r="B44" s="79" t="s">
        <v>410</v>
      </c>
      <c r="C44" s="80">
        <f>650+2000+1300+3000+3000</f>
        <v>9950</v>
      </c>
    </row>
    <row r="45" spans="1:3" ht="15.75">
      <c r="A45" s="14" t="s">
        <v>178</v>
      </c>
      <c r="B45" s="16" t="s">
        <v>179</v>
      </c>
      <c r="C45" s="29">
        <f>SUM(C46:C48)</f>
        <v>23584</v>
      </c>
    </row>
    <row r="46" spans="1:3" ht="51.75">
      <c r="A46" s="78" t="s">
        <v>405</v>
      </c>
      <c r="B46" s="79" t="s">
        <v>406</v>
      </c>
      <c r="C46" s="30">
        <v>7675.8</v>
      </c>
    </row>
    <row r="47" spans="1:3" ht="39">
      <c r="A47" s="78" t="s">
        <v>407</v>
      </c>
      <c r="B47" s="79" t="s">
        <v>408</v>
      </c>
      <c r="C47" s="30">
        <v>12372.3</v>
      </c>
    </row>
    <row r="48" spans="1:3" s="8" customFormat="1" ht="15">
      <c r="A48" s="15" t="s">
        <v>150</v>
      </c>
      <c r="B48" s="12" t="s">
        <v>151</v>
      </c>
      <c r="C48" s="30">
        <v>3535.9</v>
      </c>
    </row>
    <row r="49" spans="1:3" ht="18">
      <c r="A49" s="22" t="s">
        <v>131</v>
      </c>
      <c r="B49" s="16"/>
      <c r="C49" s="29">
        <f>C7+C41</f>
        <v>61112.2</v>
      </c>
    </row>
  </sheetData>
  <sheetProtection selectLockedCells="1" selectUnlockedCells="1"/>
  <mergeCells count="4">
    <mergeCell ref="A2:C2"/>
    <mergeCell ref="A4:A6"/>
    <mergeCell ref="B4:B6"/>
    <mergeCell ref="C4:C6"/>
  </mergeCells>
  <printOptions/>
  <pageMargins left="0.9448818897637796" right="0.15748031496062992" top="0.7874015748031497" bottom="0.7874015748031497" header="0.5118110236220472" footer="0.5118110236220472"/>
  <pageSetup horizontalDpi="300" verticalDpi="300" orientation="portrait" paperSize="9" scale="72" r:id="rId1"/>
  <rowBreaks count="2" manualBreakCount="2">
    <brk id="27" max="2" man="1"/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64"/>
  <sheetViews>
    <sheetView view="pageBreakPreview" zoomScaleSheetLayoutView="100" zoomScalePageLayoutView="0" workbookViewId="0" topLeftCell="A1">
      <selection activeCell="F1" sqref="F1"/>
    </sheetView>
  </sheetViews>
  <sheetFormatPr defaultColWidth="9.140625" defaultRowHeight="15"/>
  <cols>
    <col min="1" max="1" width="52.8515625" style="9" customWidth="1"/>
    <col min="2" max="2" width="26.421875" style="9" customWidth="1"/>
    <col min="3" max="3" width="9.28125" style="9" hidden="1" customWidth="1"/>
    <col min="4" max="4" width="31.00390625" style="9" customWidth="1"/>
    <col min="5" max="16384" width="9.140625" style="9" customWidth="1"/>
  </cols>
  <sheetData>
    <row r="1" spans="1:4" ht="104.25" customHeight="1">
      <c r="A1" s="66"/>
      <c r="B1" s="66"/>
      <c r="C1" s="66"/>
      <c r="D1" s="7" t="s">
        <v>490</v>
      </c>
    </row>
    <row r="2" spans="1:4" ht="12.75" customHeight="1">
      <c r="A2" s="87" t="s">
        <v>413</v>
      </c>
      <c r="B2" s="87"/>
      <c r="C2" s="87"/>
      <c r="D2" s="87"/>
    </row>
    <row r="3" spans="1:4" ht="27" customHeight="1">
      <c r="A3" s="87"/>
      <c r="B3" s="87"/>
      <c r="C3" s="87"/>
      <c r="D3" s="87"/>
    </row>
    <row r="4" spans="1:4" s="31" customFormat="1" ht="12.75">
      <c r="A4" s="86"/>
      <c r="B4" s="86"/>
      <c r="C4" s="67"/>
      <c r="D4" s="68" t="s">
        <v>400</v>
      </c>
    </row>
    <row r="5" spans="1:4" ht="24" customHeight="1">
      <c r="A5" s="32" t="s">
        <v>180</v>
      </c>
      <c r="B5" s="33" t="s">
        <v>402</v>
      </c>
      <c r="C5" s="34"/>
      <c r="D5" s="34" t="s">
        <v>414</v>
      </c>
    </row>
    <row r="6" spans="1:4" ht="18">
      <c r="A6" s="35" t="s">
        <v>46</v>
      </c>
      <c r="B6" s="37" t="s">
        <v>47</v>
      </c>
      <c r="C6" s="36" t="e">
        <f>C7+#REF!+C113+C160+C223+C241+#REF!</f>
        <v>#REF!</v>
      </c>
      <c r="D6" s="36">
        <f>D7+D113+D160+D223+D241+D258</f>
        <v>56620.399999999994</v>
      </c>
    </row>
    <row r="7" spans="1:4" ht="15.75" customHeight="1">
      <c r="A7" s="38" t="s">
        <v>181</v>
      </c>
      <c r="B7" s="37" t="s">
        <v>48</v>
      </c>
      <c r="C7" s="36" t="e">
        <f>C8+#REF!+#REF!+C84</f>
        <v>#REF!</v>
      </c>
      <c r="D7" s="36">
        <f>D8+D84</f>
        <v>6363.6</v>
      </c>
    </row>
    <row r="8" spans="1:4" ht="51" customHeight="1">
      <c r="A8" s="39" t="s">
        <v>49</v>
      </c>
      <c r="B8" s="37" t="s">
        <v>50</v>
      </c>
      <c r="C8" s="36" t="e">
        <f>C9</f>
        <v>#REF!</v>
      </c>
      <c r="D8" s="36">
        <f>D9</f>
        <v>2427.6000000000004</v>
      </c>
    </row>
    <row r="9" spans="1:4" ht="39">
      <c r="A9" s="40" t="s">
        <v>182</v>
      </c>
      <c r="B9" s="41" t="s">
        <v>183</v>
      </c>
      <c r="C9" s="36" t="e">
        <f>C10</f>
        <v>#REF!</v>
      </c>
      <c r="D9" s="36">
        <f>D10</f>
        <v>2427.6000000000004</v>
      </c>
    </row>
    <row r="10" spans="1:4" ht="26.25">
      <c r="A10" s="40" t="s">
        <v>184</v>
      </c>
      <c r="B10" s="41" t="s">
        <v>185</v>
      </c>
      <c r="C10" s="36" t="e">
        <f>C11+C71</f>
        <v>#REF!</v>
      </c>
      <c r="D10" s="36">
        <f>D11+D71</f>
        <v>2427.6000000000004</v>
      </c>
    </row>
    <row r="11" spans="1:4" ht="26.25">
      <c r="A11" s="40" t="s">
        <v>186</v>
      </c>
      <c r="B11" s="41" t="s">
        <v>187</v>
      </c>
      <c r="C11" s="36" t="e">
        <f>C12</f>
        <v>#REF!</v>
      </c>
      <c r="D11" s="36">
        <f>D12</f>
        <v>1977.7000000000003</v>
      </c>
    </row>
    <row r="12" spans="1:4" ht="26.25">
      <c r="A12" s="42" t="s">
        <v>188</v>
      </c>
      <c r="B12" s="41" t="s">
        <v>189</v>
      </c>
      <c r="C12" s="36" t="e">
        <f>C13+C27+C66</f>
        <v>#REF!</v>
      </c>
      <c r="D12" s="36">
        <f>D13+D27+D66</f>
        <v>1977.7000000000003</v>
      </c>
    </row>
    <row r="13" spans="1:4" ht="77.25">
      <c r="A13" s="42" t="s">
        <v>190</v>
      </c>
      <c r="B13" s="41" t="s">
        <v>191</v>
      </c>
      <c r="C13" s="36">
        <f>C14</f>
        <v>0</v>
      </c>
      <c r="D13" s="36">
        <f>D14</f>
        <v>1388.8000000000002</v>
      </c>
    </row>
    <row r="14" spans="1:4" ht="26.25">
      <c r="A14" s="42" t="s">
        <v>52</v>
      </c>
      <c r="B14" s="41" t="s">
        <v>192</v>
      </c>
      <c r="C14" s="36">
        <f>C15+C19+C23</f>
        <v>0</v>
      </c>
      <c r="D14" s="36">
        <f>D15+D19+D23</f>
        <v>1388.8000000000002</v>
      </c>
    </row>
    <row r="15" spans="1:4" ht="26.25">
      <c r="A15" s="42" t="s">
        <v>193</v>
      </c>
      <c r="B15" s="41" t="s">
        <v>194</v>
      </c>
      <c r="C15" s="36">
        <f>C16</f>
        <v>0</v>
      </c>
      <c r="D15" s="36">
        <f>D16</f>
        <v>1106.5</v>
      </c>
    </row>
    <row r="16" spans="1:4" ht="18">
      <c r="A16" s="43" t="s">
        <v>54</v>
      </c>
      <c r="B16" s="44" t="s">
        <v>195</v>
      </c>
      <c r="C16" s="36"/>
      <c r="D16" s="36">
        <v>1106.5</v>
      </c>
    </row>
    <row r="17" spans="1:4" ht="18">
      <c r="A17" s="45" t="s">
        <v>55</v>
      </c>
      <c r="B17" s="46"/>
      <c r="C17" s="36"/>
      <c r="D17" s="36">
        <v>845.5</v>
      </c>
    </row>
    <row r="18" spans="1:4" ht="18">
      <c r="A18" s="45" t="s">
        <v>56</v>
      </c>
      <c r="B18" s="46"/>
      <c r="C18" s="36">
        <f>C16-C17</f>
        <v>0</v>
      </c>
      <c r="D18" s="36">
        <f>D16-D17</f>
        <v>261</v>
      </c>
    </row>
    <row r="19" spans="1:4" ht="39">
      <c r="A19" s="42" t="s">
        <v>88</v>
      </c>
      <c r="B19" s="47" t="s">
        <v>196</v>
      </c>
      <c r="C19" s="36">
        <f>C20</f>
        <v>0</v>
      </c>
      <c r="D19" s="36">
        <f>D20</f>
        <v>1.9000000000000001</v>
      </c>
    </row>
    <row r="20" spans="1:4" ht="18">
      <c r="A20" s="42" t="s">
        <v>58</v>
      </c>
      <c r="B20" s="48" t="s">
        <v>197</v>
      </c>
      <c r="C20" s="36"/>
      <c r="D20" s="36">
        <f>D21+D22</f>
        <v>1.9000000000000001</v>
      </c>
    </row>
    <row r="21" spans="1:4" ht="18">
      <c r="A21" s="45" t="s">
        <v>55</v>
      </c>
      <c r="B21" s="46"/>
      <c r="C21" s="36"/>
      <c r="D21" s="36">
        <v>1.6</v>
      </c>
    </row>
    <row r="22" spans="1:4" ht="18">
      <c r="A22" s="45" t="s">
        <v>56</v>
      </c>
      <c r="B22" s="46"/>
      <c r="C22" s="36">
        <f>C20-C21</f>
        <v>0</v>
      </c>
      <c r="D22" s="36">
        <v>0.3</v>
      </c>
    </row>
    <row r="23" spans="1:4" ht="39">
      <c r="A23" s="42" t="s">
        <v>198</v>
      </c>
      <c r="B23" s="47" t="s">
        <v>199</v>
      </c>
      <c r="C23" s="36">
        <f>C24</f>
        <v>0</v>
      </c>
      <c r="D23" s="36">
        <f>D24</f>
        <v>280.4</v>
      </c>
    </row>
    <row r="24" spans="1:4" ht="18">
      <c r="A24" s="42" t="s">
        <v>57</v>
      </c>
      <c r="B24" s="44" t="s">
        <v>200</v>
      </c>
      <c r="C24" s="36"/>
      <c r="D24" s="36">
        <v>280.4</v>
      </c>
    </row>
    <row r="25" spans="1:4" ht="18">
      <c r="A25" s="45" t="s">
        <v>55</v>
      </c>
      <c r="B25" s="46"/>
      <c r="C25" s="36"/>
      <c r="D25" s="36">
        <v>192.8</v>
      </c>
    </row>
    <row r="26" spans="1:4" ht="18">
      <c r="A26" s="45" t="s">
        <v>56</v>
      </c>
      <c r="B26" s="46"/>
      <c r="C26" s="36">
        <f>C24-C25</f>
        <v>0</v>
      </c>
      <c r="D26" s="36">
        <f>D24-D25</f>
        <v>87.59999999999997</v>
      </c>
    </row>
    <row r="27" spans="1:4" ht="39">
      <c r="A27" s="42" t="s">
        <v>201</v>
      </c>
      <c r="B27" s="47" t="s">
        <v>202</v>
      </c>
      <c r="C27" s="36" t="e">
        <f>C28</f>
        <v>#REF!</v>
      </c>
      <c r="D27" s="36">
        <f>D28</f>
        <v>585.9</v>
      </c>
    </row>
    <row r="28" spans="1:4" ht="26.25">
      <c r="A28" s="43" t="s">
        <v>59</v>
      </c>
      <c r="B28" s="41" t="s">
        <v>203</v>
      </c>
      <c r="C28" s="36" t="e">
        <f>C29+#REF!+C43</f>
        <v>#REF!</v>
      </c>
      <c r="D28" s="36">
        <f>D29+D43</f>
        <v>585.9</v>
      </c>
    </row>
    <row r="29" spans="1:4" ht="26.25">
      <c r="A29" s="43" t="s">
        <v>60</v>
      </c>
      <c r="B29" s="41" t="s">
        <v>204</v>
      </c>
      <c r="C29" s="36" t="e">
        <f>C30+C38</f>
        <v>#REF!</v>
      </c>
      <c r="D29" s="36">
        <f>D30+D38</f>
        <v>287.9</v>
      </c>
    </row>
    <row r="30" spans="1:4" ht="18">
      <c r="A30" s="42" t="s">
        <v>61</v>
      </c>
      <c r="B30" s="44" t="s">
        <v>205</v>
      </c>
      <c r="C30" s="36" t="e">
        <f>C31+C32+C34</f>
        <v>#REF!</v>
      </c>
      <c r="D30" s="36">
        <f>D31+D32+D34</f>
        <v>247.8</v>
      </c>
    </row>
    <row r="31" spans="1:4" ht="18">
      <c r="A31" s="45" t="s">
        <v>62</v>
      </c>
      <c r="B31" s="44" t="s">
        <v>206</v>
      </c>
      <c r="C31" s="36"/>
      <c r="D31" s="36">
        <v>96.9</v>
      </c>
    </row>
    <row r="32" spans="1:4" ht="18">
      <c r="A32" s="43" t="s">
        <v>63</v>
      </c>
      <c r="B32" s="48" t="s">
        <v>207</v>
      </c>
      <c r="C32" s="36" t="e">
        <f>#REF!+#REF!+C33</f>
        <v>#REF!</v>
      </c>
      <c r="D32" s="36">
        <f>D33</f>
        <v>47.7</v>
      </c>
    </row>
    <row r="33" spans="1:4" ht="18">
      <c r="A33" s="43" t="s">
        <v>64</v>
      </c>
      <c r="B33" s="48"/>
      <c r="C33" s="36"/>
      <c r="D33" s="36">
        <v>47.7</v>
      </c>
    </row>
    <row r="34" spans="1:4" ht="18">
      <c r="A34" s="45" t="s">
        <v>65</v>
      </c>
      <c r="B34" s="48" t="s">
        <v>208</v>
      </c>
      <c r="C34" s="36" t="e">
        <f>C36+C37+#REF!</f>
        <v>#REF!</v>
      </c>
      <c r="D34" s="36">
        <f>D36+D37+D35</f>
        <v>103.19999999999999</v>
      </c>
    </row>
    <row r="35" spans="1:4" ht="18">
      <c r="A35" s="45" t="s">
        <v>486</v>
      </c>
      <c r="B35" s="48"/>
      <c r="C35" s="36"/>
      <c r="D35" s="36">
        <v>3.1</v>
      </c>
    </row>
    <row r="36" spans="1:4" ht="18">
      <c r="A36" s="43" t="s">
        <v>66</v>
      </c>
      <c r="B36" s="44"/>
      <c r="C36" s="36"/>
      <c r="D36" s="36">
        <v>60.3</v>
      </c>
    </row>
    <row r="37" spans="1:4" ht="18">
      <c r="A37" s="43" t="s">
        <v>67</v>
      </c>
      <c r="B37" s="48"/>
      <c r="C37" s="36"/>
      <c r="D37" s="36">
        <v>39.8</v>
      </c>
    </row>
    <row r="38" spans="1:4" ht="18">
      <c r="A38" s="42" t="s">
        <v>68</v>
      </c>
      <c r="B38" s="44" t="s">
        <v>209</v>
      </c>
      <c r="C38" s="36" t="e">
        <f>C39+#REF!</f>
        <v>#REF!</v>
      </c>
      <c r="D38" s="36">
        <f>D39+D41</f>
        <v>40.099999999999994</v>
      </c>
    </row>
    <row r="39" spans="1:4" ht="18">
      <c r="A39" s="45" t="s">
        <v>69</v>
      </c>
      <c r="B39" s="48" t="s">
        <v>210</v>
      </c>
      <c r="C39" s="36">
        <f>C40</f>
        <v>0</v>
      </c>
      <c r="D39" s="36">
        <f>D40</f>
        <v>36.8</v>
      </c>
    </row>
    <row r="40" spans="1:4" ht="18" customHeight="1">
      <c r="A40" s="43" t="s">
        <v>211</v>
      </c>
      <c r="B40" s="44"/>
      <c r="C40" s="36"/>
      <c r="D40" s="36">
        <v>36.8</v>
      </c>
    </row>
    <row r="41" spans="1:4" ht="18" customHeight="1">
      <c r="A41" s="43" t="s">
        <v>81</v>
      </c>
      <c r="B41" s="44"/>
      <c r="C41" s="36"/>
      <c r="D41" s="36">
        <f>D42</f>
        <v>3.3</v>
      </c>
    </row>
    <row r="42" spans="1:4" ht="18" customHeight="1">
      <c r="A42" s="43" t="s">
        <v>485</v>
      </c>
      <c r="B42" s="44"/>
      <c r="C42" s="36"/>
      <c r="D42" s="36">
        <v>3.3</v>
      </c>
    </row>
    <row r="43" spans="1:4" ht="26.25">
      <c r="A43" s="43" t="s">
        <v>70</v>
      </c>
      <c r="B43" s="41" t="s">
        <v>212</v>
      </c>
      <c r="C43" s="36" t="e">
        <f>C44+#REF!+C60</f>
        <v>#REF!</v>
      </c>
      <c r="D43" s="36">
        <f>D44+D60</f>
        <v>298</v>
      </c>
    </row>
    <row r="44" spans="1:4" ht="18">
      <c r="A44" s="42" t="s">
        <v>61</v>
      </c>
      <c r="B44" s="44" t="s">
        <v>213</v>
      </c>
      <c r="C44" s="36" t="e">
        <f>C45+C46+C50+C53</f>
        <v>#REF!</v>
      </c>
      <c r="D44" s="36">
        <f>D45+D46+D50+D53</f>
        <v>151.39999999999998</v>
      </c>
    </row>
    <row r="45" spans="1:4" ht="18">
      <c r="A45" s="45" t="s">
        <v>71</v>
      </c>
      <c r="B45" s="48" t="s">
        <v>214</v>
      </c>
      <c r="C45" s="36"/>
      <c r="D45" s="36">
        <v>8.8</v>
      </c>
    </row>
    <row r="46" spans="1:4" ht="18">
      <c r="A46" s="45" t="s">
        <v>72</v>
      </c>
      <c r="B46" s="48" t="s">
        <v>215</v>
      </c>
      <c r="C46" s="36">
        <f>C47+C48+C49</f>
        <v>0</v>
      </c>
      <c r="D46" s="36">
        <f>D47+D48+D49</f>
        <v>75.8</v>
      </c>
    </row>
    <row r="47" spans="1:4" ht="18">
      <c r="A47" s="43" t="s">
        <v>73</v>
      </c>
      <c r="B47" s="48"/>
      <c r="C47" s="36"/>
      <c r="D47" s="36">
        <v>61.6</v>
      </c>
    </row>
    <row r="48" spans="1:4" ht="18">
      <c r="A48" s="43" t="s">
        <v>74</v>
      </c>
      <c r="B48" s="48"/>
      <c r="C48" s="36"/>
      <c r="D48" s="36">
        <v>12.9</v>
      </c>
    </row>
    <row r="49" spans="1:4" ht="18">
      <c r="A49" s="43" t="s">
        <v>75</v>
      </c>
      <c r="B49" s="48"/>
      <c r="C49" s="36"/>
      <c r="D49" s="36">
        <v>1.3</v>
      </c>
    </row>
    <row r="50" spans="1:4" ht="18">
      <c r="A50" s="43" t="s">
        <v>63</v>
      </c>
      <c r="B50" s="48" t="s">
        <v>216</v>
      </c>
      <c r="C50" s="36" t="e">
        <f>#REF!+C51+C52</f>
        <v>#REF!</v>
      </c>
      <c r="D50" s="36">
        <f>D51+D52</f>
        <v>7.8</v>
      </c>
    </row>
    <row r="51" spans="1:4" ht="18">
      <c r="A51" s="43" t="s">
        <v>76</v>
      </c>
      <c r="B51" s="48"/>
      <c r="C51" s="36"/>
      <c r="D51" s="36">
        <v>1</v>
      </c>
    </row>
    <row r="52" spans="1:4" ht="18">
      <c r="A52" s="43" t="s">
        <v>217</v>
      </c>
      <c r="B52" s="48"/>
      <c r="C52" s="36"/>
      <c r="D52" s="36">
        <v>6.8</v>
      </c>
    </row>
    <row r="53" spans="1:4" ht="18">
      <c r="A53" s="45" t="s">
        <v>65</v>
      </c>
      <c r="B53" s="48" t="s">
        <v>218</v>
      </c>
      <c r="C53" s="36" t="e">
        <f>C54+C55+#REF!+#REF!+C56+C57+C58+#REF!+C59+#REF!+#REF!</f>
        <v>#REF!</v>
      </c>
      <c r="D53" s="36">
        <f>D54+D55+D56+D57+D58+D59</f>
        <v>59</v>
      </c>
    </row>
    <row r="54" spans="1:4" ht="18">
      <c r="A54" s="45" t="s">
        <v>77</v>
      </c>
      <c r="B54" s="46"/>
      <c r="C54" s="36"/>
      <c r="D54" s="36">
        <v>15.3</v>
      </c>
    </row>
    <row r="55" spans="1:4" ht="18">
      <c r="A55" s="45" t="s">
        <v>78</v>
      </c>
      <c r="B55" s="46"/>
      <c r="C55" s="36"/>
      <c r="D55" s="36">
        <v>5.5</v>
      </c>
    </row>
    <row r="56" spans="1:4" ht="18">
      <c r="A56" s="43" t="s">
        <v>219</v>
      </c>
      <c r="B56" s="48"/>
      <c r="C56" s="36"/>
      <c r="D56" s="36">
        <v>0.9</v>
      </c>
    </row>
    <row r="57" spans="1:4" ht="18">
      <c r="A57" s="43" t="s">
        <v>220</v>
      </c>
      <c r="B57" s="48"/>
      <c r="C57" s="36"/>
      <c r="D57" s="36">
        <v>29.1</v>
      </c>
    </row>
    <row r="58" spans="1:4" ht="18">
      <c r="A58" s="43" t="s">
        <v>221</v>
      </c>
      <c r="B58" s="48"/>
      <c r="C58" s="36"/>
      <c r="D58" s="36">
        <v>5</v>
      </c>
    </row>
    <row r="59" spans="1:4" ht="18">
      <c r="A59" s="43" t="s">
        <v>79</v>
      </c>
      <c r="B59" s="51"/>
      <c r="C59" s="36"/>
      <c r="D59" s="36">
        <v>3.2</v>
      </c>
    </row>
    <row r="60" spans="1:4" ht="18">
      <c r="A60" s="42" t="s">
        <v>68</v>
      </c>
      <c r="B60" s="44" t="s">
        <v>222</v>
      </c>
      <c r="C60" s="36" t="e">
        <f>#REF!+C61</f>
        <v>#REF!</v>
      </c>
      <c r="D60" s="36">
        <f>D61</f>
        <v>146.6</v>
      </c>
    </row>
    <row r="61" spans="1:4" ht="18">
      <c r="A61" s="45" t="s">
        <v>81</v>
      </c>
      <c r="B61" s="48" t="s">
        <v>223</v>
      </c>
      <c r="C61" s="36" t="e">
        <f>C62+#REF!+C63+C64+#REF!</f>
        <v>#REF!</v>
      </c>
      <c r="D61" s="36">
        <f>D62+D63+D64+D65</f>
        <v>146.6</v>
      </c>
    </row>
    <row r="62" spans="1:4" ht="18">
      <c r="A62" s="45" t="s">
        <v>82</v>
      </c>
      <c r="B62" s="46"/>
      <c r="C62" s="36"/>
      <c r="D62" s="36">
        <v>67.5</v>
      </c>
    </row>
    <row r="63" spans="1:4" ht="18">
      <c r="A63" s="45" t="s">
        <v>83</v>
      </c>
      <c r="B63" s="46"/>
      <c r="C63" s="36"/>
      <c r="D63" s="36">
        <v>42</v>
      </c>
    </row>
    <row r="64" spans="1:4" ht="18">
      <c r="A64" s="45" t="s">
        <v>84</v>
      </c>
      <c r="B64" s="46"/>
      <c r="C64" s="36"/>
      <c r="D64" s="36">
        <v>35</v>
      </c>
    </row>
    <row r="65" spans="1:4" ht="18">
      <c r="A65" s="45" t="s">
        <v>484</v>
      </c>
      <c r="B65" s="46"/>
      <c r="C65" s="36"/>
      <c r="D65" s="36">
        <v>2.1</v>
      </c>
    </row>
    <row r="66" spans="1:4" ht="77.25">
      <c r="A66" s="42" t="s">
        <v>51</v>
      </c>
      <c r="B66" s="47" t="s">
        <v>224</v>
      </c>
      <c r="C66" s="36" t="e">
        <f>C67</f>
        <v>#REF!</v>
      </c>
      <c r="D66" s="36">
        <f>D67</f>
        <v>3</v>
      </c>
    </row>
    <row r="67" spans="1:4" ht="18">
      <c r="A67" s="43" t="s">
        <v>85</v>
      </c>
      <c r="B67" s="47" t="s">
        <v>225</v>
      </c>
      <c r="C67" s="36" t="e">
        <f>C68+#REF!</f>
        <v>#REF!</v>
      </c>
      <c r="D67" s="36">
        <f>D68</f>
        <v>3</v>
      </c>
    </row>
    <row r="68" spans="1:4" ht="26.25">
      <c r="A68" s="43" t="s">
        <v>86</v>
      </c>
      <c r="B68" s="47" t="s">
        <v>226</v>
      </c>
      <c r="C68" s="36">
        <f>C69</f>
        <v>0</v>
      </c>
      <c r="D68" s="36">
        <f>D69</f>
        <v>3</v>
      </c>
    </row>
    <row r="69" spans="1:4" ht="18">
      <c r="A69" s="42" t="s">
        <v>80</v>
      </c>
      <c r="B69" s="41" t="s">
        <v>227</v>
      </c>
      <c r="C69" s="36">
        <f>C70</f>
        <v>0</v>
      </c>
      <c r="D69" s="36">
        <f>D70</f>
        <v>3</v>
      </c>
    </row>
    <row r="70" spans="1:4" ht="18">
      <c r="A70" s="43" t="s">
        <v>87</v>
      </c>
      <c r="B70" s="47"/>
      <c r="C70" s="36"/>
      <c r="D70" s="36">
        <v>3</v>
      </c>
    </row>
    <row r="71" spans="1:4" ht="26.25">
      <c r="A71" s="43" t="s">
        <v>228</v>
      </c>
      <c r="B71" s="47" t="s">
        <v>229</v>
      </c>
      <c r="C71" s="36" t="e">
        <f>C72</f>
        <v>#REF!</v>
      </c>
      <c r="D71" s="36">
        <f>D72</f>
        <v>449.9</v>
      </c>
    </row>
    <row r="72" spans="1:4" ht="26.25">
      <c r="A72" s="53" t="s">
        <v>230</v>
      </c>
      <c r="B72" s="47" t="s">
        <v>231</v>
      </c>
      <c r="C72" s="36" t="e">
        <f>C73+C79</f>
        <v>#REF!</v>
      </c>
      <c r="D72" s="36">
        <f>D73+D79</f>
        <v>449.9</v>
      </c>
    </row>
    <row r="73" spans="1:4" ht="77.25">
      <c r="A73" s="43" t="s">
        <v>232</v>
      </c>
      <c r="B73" s="47" t="s">
        <v>233</v>
      </c>
      <c r="C73" s="36" t="e">
        <f>C74</f>
        <v>#REF!</v>
      </c>
      <c r="D73" s="36">
        <f>D74</f>
        <v>445.9</v>
      </c>
    </row>
    <row r="74" spans="1:4" ht="26.25">
      <c r="A74" s="42" t="s">
        <v>52</v>
      </c>
      <c r="B74" s="41" t="s">
        <v>234</v>
      </c>
      <c r="C74" s="36" t="e">
        <f>C75+#REF!+C77</f>
        <v>#REF!</v>
      </c>
      <c r="D74" s="36">
        <f>D75+D77</f>
        <v>445.9</v>
      </c>
    </row>
    <row r="75" spans="1:4" ht="39">
      <c r="A75" s="42" t="s">
        <v>53</v>
      </c>
      <c r="B75" s="41" t="s">
        <v>235</v>
      </c>
      <c r="C75" s="36">
        <f>C76</f>
        <v>0</v>
      </c>
      <c r="D75" s="36">
        <f>D76</f>
        <v>345</v>
      </c>
    </row>
    <row r="76" spans="1:4" ht="18">
      <c r="A76" s="42" t="s">
        <v>54</v>
      </c>
      <c r="B76" s="41" t="s">
        <v>236</v>
      </c>
      <c r="C76" s="36"/>
      <c r="D76" s="36">
        <v>345</v>
      </c>
    </row>
    <row r="77" spans="1:4" ht="40.5" customHeight="1">
      <c r="A77" s="42" t="s">
        <v>198</v>
      </c>
      <c r="B77" s="41" t="s">
        <v>237</v>
      </c>
      <c r="C77" s="36">
        <f>C78</f>
        <v>0</v>
      </c>
      <c r="D77" s="36">
        <f>D78</f>
        <v>100.9</v>
      </c>
    </row>
    <row r="78" spans="1:4" ht="18">
      <c r="A78" s="42" t="s">
        <v>57</v>
      </c>
      <c r="B78" s="41" t="s">
        <v>238</v>
      </c>
      <c r="C78" s="36"/>
      <c r="D78" s="36">
        <v>100.9</v>
      </c>
    </row>
    <row r="79" spans="1:4" ht="77.25">
      <c r="A79" s="43" t="s">
        <v>239</v>
      </c>
      <c r="B79" s="41" t="s">
        <v>240</v>
      </c>
      <c r="C79" s="36" t="e">
        <f>C80</f>
        <v>#REF!</v>
      </c>
      <c r="D79" s="36">
        <f>D80</f>
        <v>4</v>
      </c>
    </row>
    <row r="80" spans="1:4" ht="26.25">
      <c r="A80" s="42" t="s">
        <v>89</v>
      </c>
      <c r="B80" s="41" t="s">
        <v>241</v>
      </c>
      <c r="C80" s="36" t="e">
        <f>C81+#REF!</f>
        <v>#REF!</v>
      </c>
      <c r="D80" s="36">
        <f>D81</f>
        <v>4</v>
      </c>
    </row>
    <row r="81" spans="1:4" ht="26.25">
      <c r="A81" s="42" t="s">
        <v>90</v>
      </c>
      <c r="B81" s="41" t="s">
        <v>242</v>
      </c>
      <c r="C81" s="36">
        <f>C82</f>
        <v>0</v>
      </c>
      <c r="D81" s="36">
        <f>D82</f>
        <v>4</v>
      </c>
    </row>
    <row r="82" spans="1:4" ht="18">
      <c r="A82" s="42" t="s">
        <v>61</v>
      </c>
      <c r="B82" s="41" t="s">
        <v>243</v>
      </c>
      <c r="C82" s="36">
        <f>C83</f>
        <v>0</v>
      </c>
      <c r="D82" s="36">
        <f>D83</f>
        <v>4</v>
      </c>
    </row>
    <row r="83" spans="1:4" ht="18">
      <c r="A83" s="42" t="s">
        <v>62</v>
      </c>
      <c r="B83" s="41" t="s">
        <v>244</v>
      </c>
      <c r="C83" s="36"/>
      <c r="D83" s="36">
        <v>4</v>
      </c>
    </row>
    <row r="84" spans="1:4" ht="18">
      <c r="A84" s="54" t="s">
        <v>91</v>
      </c>
      <c r="B84" s="52" t="s">
        <v>92</v>
      </c>
      <c r="C84" s="36" t="e">
        <f>C85</f>
        <v>#REF!</v>
      </c>
      <c r="D84" s="36">
        <f>D85</f>
        <v>3936</v>
      </c>
    </row>
    <row r="85" spans="1:4" ht="39">
      <c r="A85" s="40" t="s">
        <v>245</v>
      </c>
      <c r="B85" s="41" t="s">
        <v>247</v>
      </c>
      <c r="C85" s="36" t="e">
        <f>C86</f>
        <v>#REF!</v>
      </c>
      <c r="D85" s="36">
        <f>D86</f>
        <v>3936</v>
      </c>
    </row>
    <row r="86" spans="1:4" ht="26.25">
      <c r="A86" s="40" t="s">
        <v>246</v>
      </c>
      <c r="B86" s="41" t="s">
        <v>248</v>
      </c>
      <c r="C86" s="36" t="e">
        <f>C87+C94</f>
        <v>#REF!</v>
      </c>
      <c r="D86" s="36">
        <f>D87+D94</f>
        <v>3936</v>
      </c>
    </row>
    <row r="87" spans="1:4" ht="26.25">
      <c r="A87" s="40" t="s">
        <v>249</v>
      </c>
      <c r="B87" s="41" t="s">
        <v>250</v>
      </c>
      <c r="C87" s="36" t="e">
        <f aca="true" t="shared" si="0" ref="C87:D89">C88</f>
        <v>#REF!</v>
      </c>
      <c r="D87" s="36">
        <f t="shared" si="0"/>
        <v>353.4</v>
      </c>
    </row>
    <row r="88" spans="1:4" ht="51.75">
      <c r="A88" s="43" t="s">
        <v>251</v>
      </c>
      <c r="B88" s="47" t="s">
        <v>252</v>
      </c>
      <c r="C88" s="36" t="e">
        <f t="shared" si="0"/>
        <v>#REF!</v>
      </c>
      <c r="D88" s="36">
        <f t="shared" si="0"/>
        <v>353.4</v>
      </c>
    </row>
    <row r="89" spans="1:4" ht="26.25">
      <c r="A89" s="43" t="s">
        <v>59</v>
      </c>
      <c r="B89" s="47" t="s">
        <v>253</v>
      </c>
      <c r="C89" s="36" t="e">
        <f t="shared" si="0"/>
        <v>#REF!</v>
      </c>
      <c r="D89" s="36">
        <f t="shared" si="0"/>
        <v>353.4</v>
      </c>
    </row>
    <row r="90" spans="1:4" ht="26.25">
      <c r="A90" s="43" t="s">
        <v>70</v>
      </c>
      <c r="B90" s="47" t="s">
        <v>254</v>
      </c>
      <c r="C90" s="36" t="e">
        <f>C91+#REF!</f>
        <v>#REF!</v>
      </c>
      <c r="D90" s="36">
        <f>D91</f>
        <v>353.4</v>
      </c>
    </row>
    <row r="91" spans="1:4" ht="18">
      <c r="A91" s="42" t="s">
        <v>61</v>
      </c>
      <c r="B91" s="47" t="s">
        <v>255</v>
      </c>
      <c r="C91" s="36" t="e">
        <f>#REF!+#REF!+C92</f>
        <v>#REF!</v>
      </c>
      <c r="D91" s="36">
        <f>D92</f>
        <v>353.4</v>
      </c>
    </row>
    <row r="92" spans="1:4" ht="18">
      <c r="A92" s="45" t="s">
        <v>94</v>
      </c>
      <c r="B92" s="47" t="s">
        <v>256</v>
      </c>
      <c r="C92" s="36">
        <f>C93</f>
        <v>0</v>
      </c>
      <c r="D92" s="36">
        <f>D93</f>
        <v>353.4</v>
      </c>
    </row>
    <row r="93" spans="1:4" ht="18">
      <c r="A93" s="43" t="s">
        <v>95</v>
      </c>
      <c r="B93" s="46"/>
      <c r="C93" s="36"/>
      <c r="D93" s="36">
        <v>353.4</v>
      </c>
    </row>
    <row r="94" spans="1:4" ht="77.25">
      <c r="A94" s="40" t="s">
        <v>257</v>
      </c>
      <c r="B94" s="41" t="s">
        <v>258</v>
      </c>
      <c r="C94" s="36" t="e">
        <f>C95+C102+C109</f>
        <v>#REF!</v>
      </c>
      <c r="D94" s="36">
        <f>D95+D102+D109</f>
        <v>3582.6</v>
      </c>
    </row>
    <row r="95" spans="1:4" ht="39">
      <c r="A95" s="43" t="s">
        <v>259</v>
      </c>
      <c r="B95" s="47" t="s">
        <v>260</v>
      </c>
      <c r="C95" s="36" t="e">
        <f aca="true" t="shared" si="1" ref="C95:D98">C96</f>
        <v>#REF!</v>
      </c>
      <c r="D95" s="36">
        <f t="shared" si="1"/>
        <v>161.6</v>
      </c>
    </row>
    <row r="96" spans="1:4" ht="26.25">
      <c r="A96" s="43" t="s">
        <v>96</v>
      </c>
      <c r="B96" s="47" t="s">
        <v>261</v>
      </c>
      <c r="C96" s="36" t="e">
        <f t="shared" si="1"/>
        <v>#REF!</v>
      </c>
      <c r="D96" s="36">
        <f t="shared" si="1"/>
        <v>161.6</v>
      </c>
    </row>
    <row r="97" spans="1:4" ht="26.25">
      <c r="A97" s="43" t="s">
        <v>93</v>
      </c>
      <c r="B97" s="47" t="s">
        <v>262</v>
      </c>
      <c r="C97" s="36" t="e">
        <f t="shared" si="1"/>
        <v>#REF!</v>
      </c>
      <c r="D97" s="36">
        <f t="shared" si="1"/>
        <v>161.6</v>
      </c>
    </row>
    <row r="98" spans="1:4" ht="18">
      <c r="A98" s="45" t="s">
        <v>61</v>
      </c>
      <c r="B98" s="48" t="s">
        <v>263</v>
      </c>
      <c r="C98" s="36" t="e">
        <f t="shared" si="1"/>
        <v>#REF!</v>
      </c>
      <c r="D98" s="36">
        <f t="shared" si="1"/>
        <v>161.6</v>
      </c>
    </row>
    <row r="99" spans="1:4" ht="18">
      <c r="A99" s="43" t="s">
        <v>65</v>
      </c>
      <c r="B99" s="48" t="s">
        <v>264</v>
      </c>
      <c r="C99" s="36" t="e">
        <f>C100+#REF!</f>
        <v>#REF!</v>
      </c>
      <c r="D99" s="36">
        <f>D100+D101</f>
        <v>161.6</v>
      </c>
    </row>
    <row r="100" spans="1:4" ht="18">
      <c r="A100" s="45" t="s">
        <v>97</v>
      </c>
      <c r="B100" s="47"/>
      <c r="C100" s="36"/>
      <c r="D100" s="36">
        <v>100</v>
      </c>
    </row>
    <row r="101" spans="1:4" ht="18">
      <c r="A101" s="45" t="s">
        <v>483</v>
      </c>
      <c r="B101" s="47"/>
      <c r="C101" s="36"/>
      <c r="D101" s="36">
        <v>61.6</v>
      </c>
    </row>
    <row r="102" spans="1:4" ht="26.25">
      <c r="A102" s="43" t="s">
        <v>265</v>
      </c>
      <c r="B102" s="47" t="s">
        <v>266</v>
      </c>
      <c r="C102" s="36" t="e">
        <f aca="true" t="shared" si="2" ref="C102:D104">C103</f>
        <v>#REF!</v>
      </c>
      <c r="D102" s="36">
        <f t="shared" si="2"/>
        <v>3231</v>
      </c>
    </row>
    <row r="103" spans="1:4" ht="39">
      <c r="A103" s="43" t="s">
        <v>98</v>
      </c>
      <c r="B103" s="47" t="s">
        <v>267</v>
      </c>
      <c r="C103" s="36" t="e">
        <f t="shared" si="2"/>
        <v>#REF!</v>
      </c>
      <c r="D103" s="36">
        <f t="shared" si="2"/>
        <v>3231</v>
      </c>
    </row>
    <row r="104" spans="1:4" ht="18">
      <c r="A104" s="43" t="s">
        <v>68</v>
      </c>
      <c r="B104" s="48" t="s">
        <v>268</v>
      </c>
      <c r="C104" s="36" t="e">
        <f t="shared" si="2"/>
        <v>#REF!</v>
      </c>
      <c r="D104" s="36">
        <f t="shared" si="2"/>
        <v>3231</v>
      </c>
    </row>
    <row r="105" spans="1:4" ht="18">
      <c r="A105" s="45" t="s">
        <v>69</v>
      </c>
      <c r="B105" s="48" t="s">
        <v>269</v>
      </c>
      <c r="C105" s="36" t="e">
        <f>#REF!+C108</f>
        <v>#REF!</v>
      </c>
      <c r="D105" s="36">
        <f>D108+D107+D106</f>
        <v>3231</v>
      </c>
    </row>
    <row r="106" spans="1:4" ht="18">
      <c r="A106" s="45" t="s">
        <v>482</v>
      </c>
      <c r="B106" s="48"/>
      <c r="C106" s="36"/>
      <c r="D106" s="36">
        <v>631</v>
      </c>
    </row>
    <row r="107" spans="1:4" ht="18">
      <c r="A107" s="45" t="s">
        <v>481</v>
      </c>
      <c r="B107" s="48"/>
      <c r="C107" s="36"/>
      <c r="D107" s="36">
        <v>2000</v>
      </c>
    </row>
    <row r="108" spans="1:4" ht="18">
      <c r="A108" s="43" t="s">
        <v>270</v>
      </c>
      <c r="B108" s="46"/>
      <c r="C108" s="36"/>
      <c r="D108" s="36">
        <v>600</v>
      </c>
    </row>
    <row r="109" spans="1:4" ht="26.25">
      <c r="A109" s="43" t="s">
        <v>271</v>
      </c>
      <c r="B109" s="47" t="s">
        <v>272</v>
      </c>
      <c r="C109" s="36">
        <f aca="true" t="shared" si="3" ref="C109:D111">C110</f>
        <v>0</v>
      </c>
      <c r="D109" s="36">
        <f t="shared" si="3"/>
        <v>190</v>
      </c>
    </row>
    <row r="110" spans="1:4" ht="77.25">
      <c r="A110" s="43" t="s">
        <v>273</v>
      </c>
      <c r="B110" s="47" t="s">
        <v>274</v>
      </c>
      <c r="C110" s="36">
        <f t="shared" si="3"/>
        <v>0</v>
      </c>
      <c r="D110" s="36">
        <f t="shared" si="3"/>
        <v>190</v>
      </c>
    </row>
    <row r="111" spans="1:4" ht="18">
      <c r="A111" s="43" t="s">
        <v>80</v>
      </c>
      <c r="B111" s="47" t="s">
        <v>275</v>
      </c>
      <c r="C111" s="36">
        <f t="shared" si="3"/>
        <v>0</v>
      </c>
      <c r="D111" s="36">
        <f t="shared" si="3"/>
        <v>190</v>
      </c>
    </row>
    <row r="112" spans="1:4" ht="18">
      <c r="A112" s="50" t="s">
        <v>276</v>
      </c>
      <c r="B112" s="47"/>
      <c r="C112" s="36"/>
      <c r="D112" s="36">
        <v>190</v>
      </c>
    </row>
    <row r="113" spans="1:4" ht="18">
      <c r="A113" s="55" t="s">
        <v>99</v>
      </c>
      <c r="B113" s="52" t="s">
        <v>100</v>
      </c>
      <c r="C113" s="36" t="e">
        <f>C114+C126+C137</f>
        <v>#REF!</v>
      </c>
      <c r="D113" s="36">
        <f>D114+D126+D137</f>
        <v>11875.8</v>
      </c>
    </row>
    <row r="114" spans="1:4" ht="18">
      <c r="A114" s="54" t="s">
        <v>101</v>
      </c>
      <c r="B114" s="52" t="s">
        <v>102</v>
      </c>
      <c r="C114" s="36" t="e">
        <f aca="true" t="shared" si="4" ref="C114:D120">C115</f>
        <v>#REF!</v>
      </c>
      <c r="D114" s="36">
        <f t="shared" si="4"/>
        <v>110.6</v>
      </c>
    </row>
    <row r="115" spans="1:4" ht="39">
      <c r="A115" s="40" t="s">
        <v>245</v>
      </c>
      <c r="B115" s="41" t="s">
        <v>277</v>
      </c>
      <c r="C115" s="36" t="e">
        <f t="shared" si="4"/>
        <v>#REF!</v>
      </c>
      <c r="D115" s="36">
        <f t="shared" si="4"/>
        <v>110.6</v>
      </c>
    </row>
    <row r="116" spans="1:4" ht="18">
      <c r="A116" s="40" t="s">
        <v>278</v>
      </c>
      <c r="B116" s="41" t="s">
        <v>279</v>
      </c>
      <c r="C116" s="36" t="e">
        <f t="shared" si="4"/>
        <v>#REF!</v>
      </c>
      <c r="D116" s="36">
        <f t="shared" si="4"/>
        <v>110.6</v>
      </c>
    </row>
    <row r="117" spans="1:4" ht="39">
      <c r="A117" s="40" t="s">
        <v>280</v>
      </c>
      <c r="B117" s="41" t="s">
        <v>281</v>
      </c>
      <c r="C117" s="36" t="e">
        <f t="shared" si="4"/>
        <v>#REF!</v>
      </c>
      <c r="D117" s="36">
        <f t="shared" si="4"/>
        <v>110.6</v>
      </c>
    </row>
    <row r="118" spans="1:4" ht="51.75">
      <c r="A118" s="43" t="s">
        <v>282</v>
      </c>
      <c r="B118" s="41" t="s">
        <v>283</v>
      </c>
      <c r="C118" s="36" t="e">
        <f t="shared" si="4"/>
        <v>#REF!</v>
      </c>
      <c r="D118" s="36">
        <f t="shared" si="4"/>
        <v>110.6</v>
      </c>
    </row>
    <row r="119" spans="1:4" ht="26.25">
      <c r="A119" s="43" t="s">
        <v>59</v>
      </c>
      <c r="B119" s="41" t="s">
        <v>284</v>
      </c>
      <c r="C119" s="36" t="e">
        <f t="shared" si="4"/>
        <v>#REF!</v>
      </c>
      <c r="D119" s="36">
        <f t="shared" si="4"/>
        <v>110.6</v>
      </c>
    </row>
    <row r="120" spans="1:4" ht="26.25">
      <c r="A120" s="43" t="s">
        <v>70</v>
      </c>
      <c r="B120" s="41" t="s">
        <v>285</v>
      </c>
      <c r="C120" s="36" t="e">
        <f t="shared" si="4"/>
        <v>#REF!</v>
      </c>
      <c r="D120" s="36">
        <f t="shared" si="4"/>
        <v>110.6</v>
      </c>
    </row>
    <row r="121" spans="1:4" ht="18">
      <c r="A121" s="42" t="s">
        <v>103</v>
      </c>
      <c r="B121" s="41" t="s">
        <v>286</v>
      </c>
      <c r="C121" s="36" t="e">
        <f>#REF!+C122</f>
        <v>#REF!</v>
      </c>
      <c r="D121" s="36">
        <f>D122</f>
        <v>110.6</v>
      </c>
    </row>
    <row r="122" spans="1:4" ht="18">
      <c r="A122" s="42" t="s">
        <v>104</v>
      </c>
      <c r="B122" s="41" t="s">
        <v>287</v>
      </c>
      <c r="C122" s="36" t="e">
        <f>C123+#REF!</f>
        <v>#REF!</v>
      </c>
      <c r="D122" s="36">
        <f>D123+D125+D124</f>
        <v>110.6</v>
      </c>
    </row>
    <row r="123" spans="1:4" ht="18">
      <c r="A123" s="42" t="s">
        <v>149</v>
      </c>
      <c r="B123" s="52"/>
      <c r="C123" s="36"/>
      <c r="D123" s="36">
        <v>41.9</v>
      </c>
    </row>
    <row r="124" spans="1:4" ht="18">
      <c r="A124" s="42" t="s">
        <v>480</v>
      </c>
      <c r="B124" s="52"/>
      <c r="C124" s="36"/>
      <c r="D124" s="36">
        <v>64.6</v>
      </c>
    </row>
    <row r="125" spans="1:4" ht="18">
      <c r="A125" s="42" t="s">
        <v>479</v>
      </c>
      <c r="B125" s="52"/>
      <c r="C125" s="36"/>
      <c r="D125" s="36">
        <v>4.1</v>
      </c>
    </row>
    <row r="126" spans="1:4" ht="18">
      <c r="A126" s="54" t="s">
        <v>105</v>
      </c>
      <c r="B126" s="52" t="s">
        <v>106</v>
      </c>
      <c r="C126" s="57" t="e">
        <f>C127</f>
        <v>#REF!</v>
      </c>
      <c r="D126" s="57">
        <f>D127</f>
        <v>9299.3</v>
      </c>
    </row>
    <row r="127" spans="1:4" ht="39">
      <c r="A127" s="43" t="s">
        <v>288</v>
      </c>
      <c r="B127" s="41" t="s">
        <v>289</v>
      </c>
      <c r="C127" s="36" t="e">
        <f>C128</f>
        <v>#REF!</v>
      </c>
      <c r="D127" s="36">
        <f>D128</f>
        <v>9299.3</v>
      </c>
    </row>
    <row r="128" spans="1:4" ht="26.25">
      <c r="A128" s="43" t="s">
        <v>290</v>
      </c>
      <c r="B128" s="41" t="s">
        <v>291</v>
      </c>
      <c r="C128" s="36" t="e">
        <f>C132</f>
        <v>#REF!</v>
      </c>
      <c r="D128" s="36">
        <f>D132+D129</f>
        <v>9299.3</v>
      </c>
    </row>
    <row r="129" spans="1:4" ht="39">
      <c r="A129" s="105" t="s">
        <v>475</v>
      </c>
      <c r="B129" s="102" t="s">
        <v>476</v>
      </c>
      <c r="C129" s="36"/>
      <c r="D129" s="36">
        <f>D130</f>
        <v>164.4</v>
      </c>
    </row>
    <row r="130" spans="1:4" ht="26.25">
      <c r="A130" s="105" t="s">
        <v>462</v>
      </c>
      <c r="B130" s="102" t="s">
        <v>477</v>
      </c>
      <c r="C130" s="36"/>
      <c r="D130" s="36">
        <f>D131</f>
        <v>164.4</v>
      </c>
    </row>
    <row r="131" spans="1:4" ht="30">
      <c r="A131" s="103" t="s">
        <v>464</v>
      </c>
      <c r="B131" s="102" t="s">
        <v>478</v>
      </c>
      <c r="C131" s="36"/>
      <c r="D131" s="36">
        <v>164.4</v>
      </c>
    </row>
    <row r="132" spans="1:4" ht="26.25">
      <c r="A132" s="43" t="s">
        <v>292</v>
      </c>
      <c r="B132" s="41" t="s">
        <v>293</v>
      </c>
      <c r="C132" s="36" t="e">
        <f>#REF!+#REF!+C133</f>
        <v>#REF!</v>
      </c>
      <c r="D132" s="36">
        <f>D133</f>
        <v>9134.9</v>
      </c>
    </row>
    <row r="133" spans="1:4" ht="39">
      <c r="A133" s="59" t="s">
        <v>294</v>
      </c>
      <c r="B133" s="41" t="s">
        <v>295</v>
      </c>
      <c r="C133" s="36" t="e">
        <f>C134</f>
        <v>#REF!</v>
      </c>
      <c r="D133" s="36">
        <f>D134</f>
        <v>9134.9</v>
      </c>
    </row>
    <row r="134" spans="1:4" ht="39">
      <c r="A134" s="43" t="s">
        <v>107</v>
      </c>
      <c r="B134" s="41" t="s">
        <v>296</v>
      </c>
      <c r="C134" s="36" t="e">
        <f>C135</f>
        <v>#REF!</v>
      </c>
      <c r="D134" s="36">
        <f>D135</f>
        <v>9134.9</v>
      </c>
    </row>
    <row r="135" spans="1:4" ht="26.25">
      <c r="A135" s="43" t="s">
        <v>108</v>
      </c>
      <c r="B135" s="41" t="s">
        <v>297</v>
      </c>
      <c r="C135" s="36" t="e">
        <f>C136+#REF!</f>
        <v>#REF!</v>
      </c>
      <c r="D135" s="36">
        <f>D136</f>
        <v>9134.9</v>
      </c>
    </row>
    <row r="136" spans="1:4" ht="18">
      <c r="A136" s="50" t="s">
        <v>298</v>
      </c>
      <c r="B136" s="41"/>
      <c r="C136" s="36"/>
      <c r="D136" s="36">
        <v>9134.9</v>
      </c>
    </row>
    <row r="137" spans="1:4" ht="18">
      <c r="A137" s="54" t="s">
        <v>109</v>
      </c>
      <c r="B137" s="52" t="s">
        <v>110</v>
      </c>
      <c r="C137" s="36" t="e">
        <f>#REF!</f>
        <v>#REF!</v>
      </c>
      <c r="D137" s="36">
        <f>D138</f>
        <v>2465.9</v>
      </c>
    </row>
    <row r="138" spans="1:4" ht="39">
      <c r="A138" s="40" t="s">
        <v>299</v>
      </c>
      <c r="B138" s="40" t="s">
        <v>300</v>
      </c>
      <c r="C138" s="36"/>
      <c r="D138" s="36">
        <f>D139</f>
        <v>2465.9</v>
      </c>
    </row>
    <row r="139" spans="1:4" ht="26.25">
      <c r="A139" s="40" t="s">
        <v>301</v>
      </c>
      <c r="B139" s="40" t="s">
        <v>302</v>
      </c>
      <c r="C139" s="36"/>
      <c r="D139" s="36">
        <f>D140+D150+D156+D147</f>
        <v>2465.9</v>
      </c>
    </row>
    <row r="140" spans="1:4" ht="64.5">
      <c r="A140" s="40" t="s">
        <v>466</v>
      </c>
      <c r="B140" s="40" t="s">
        <v>467</v>
      </c>
      <c r="C140" s="36"/>
      <c r="D140" s="36">
        <f>D141+D144</f>
        <v>1875</v>
      </c>
    </row>
    <row r="141" spans="1:4" ht="64.5">
      <c r="A141" s="40" t="s">
        <v>468</v>
      </c>
      <c r="B141" s="40" t="s">
        <v>469</v>
      </c>
      <c r="C141" s="36"/>
      <c r="D141" s="36">
        <f>D142</f>
        <v>0</v>
      </c>
    </row>
    <row r="142" spans="1:4" ht="26.25">
      <c r="A142" s="40" t="s">
        <v>462</v>
      </c>
      <c r="B142" s="40" t="s">
        <v>470</v>
      </c>
      <c r="C142" s="36"/>
      <c r="D142" s="36">
        <f>D143</f>
        <v>0</v>
      </c>
    </row>
    <row r="143" spans="1:4" ht="26.25">
      <c r="A143" s="40" t="s">
        <v>464</v>
      </c>
      <c r="B143" s="40" t="s">
        <v>471</v>
      </c>
      <c r="C143" s="36"/>
      <c r="D143" s="36">
        <v>0</v>
      </c>
    </row>
    <row r="144" spans="1:4" ht="51.75">
      <c r="A144" s="40" t="s">
        <v>460</v>
      </c>
      <c r="B144" s="40" t="s">
        <v>461</v>
      </c>
      <c r="C144" s="36"/>
      <c r="D144" s="36">
        <f>D145</f>
        <v>1875</v>
      </c>
    </row>
    <row r="145" spans="1:4" ht="26.25">
      <c r="A145" s="40" t="s">
        <v>462</v>
      </c>
      <c r="B145" s="40" t="s">
        <v>463</v>
      </c>
      <c r="C145" s="36"/>
      <c r="D145" s="36">
        <f>D146</f>
        <v>1875</v>
      </c>
    </row>
    <row r="146" spans="1:4" ht="26.25">
      <c r="A146" s="40" t="s">
        <v>464</v>
      </c>
      <c r="B146" s="40" t="s">
        <v>465</v>
      </c>
      <c r="C146" s="36"/>
      <c r="D146" s="36">
        <v>1875</v>
      </c>
    </row>
    <row r="147" spans="1:4" ht="77.25">
      <c r="A147" s="40" t="s">
        <v>341</v>
      </c>
      <c r="B147" s="40" t="s">
        <v>472</v>
      </c>
      <c r="C147" s="36"/>
      <c r="D147" s="36">
        <f>D148</f>
        <v>528</v>
      </c>
    </row>
    <row r="148" spans="1:4" ht="39">
      <c r="A148" s="40" t="s">
        <v>444</v>
      </c>
      <c r="B148" s="40" t="s">
        <v>473</v>
      </c>
      <c r="C148" s="36"/>
      <c r="D148" s="36">
        <f>D149</f>
        <v>528</v>
      </c>
    </row>
    <row r="149" spans="1:4" ht="26.25">
      <c r="A149" s="40" t="s">
        <v>70</v>
      </c>
      <c r="B149" s="40" t="s">
        <v>474</v>
      </c>
      <c r="C149" s="36"/>
      <c r="D149" s="36">
        <v>528</v>
      </c>
    </row>
    <row r="150" spans="1:4" ht="18">
      <c r="A150" s="40" t="s">
        <v>303</v>
      </c>
      <c r="B150" s="47" t="s">
        <v>304</v>
      </c>
      <c r="C150" s="36">
        <f aca="true" t="shared" si="5" ref="C150:D154">C151</f>
        <v>0</v>
      </c>
      <c r="D150" s="36">
        <f>D151</f>
        <v>52</v>
      </c>
    </row>
    <row r="151" spans="1:4" ht="64.5">
      <c r="A151" s="43" t="s">
        <v>305</v>
      </c>
      <c r="B151" s="47" t="s">
        <v>306</v>
      </c>
      <c r="C151" s="36">
        <f t="shared" si="5"/>
        <v>0</v>
      </c>
      <c r="D151" s="36">
        <f t="shared" si="5"/>
        <v>52</v>
      </c>
    </row>
    <row r="152" spans="1:4" ht="18">
      <c r="A152" s="45" t="s">
        <v>7</v>
      </c>
      <c r="B152" s="47" t="s">
        <v>307</v>
      </c>
      <c r="C152" s="36">
        <f t="shared" si="5"/>
        <v>0</v>
      </c>
      <c r="D152" s="36">
        <f t="shared" si="5"/>
        <v>52</v>
      </c>
    </row>
    <row r="153" spans="1:4" ht="18">
      <c r="A153" s="45" t="s">
        <v>8</v>
      </c>
      <c r="B153" s="47" t="s">
        <v>308</v>
      </c>
      <c r="C153" s="36">
        <f t="shared" si="5"/>
        <v>0</v>
      </c>
      <c r="D153" s="36">
        <f t="shared" si="5"/>
        <v>52</v>
      </c>
    </row>
    <row r="154" spans="1:4" ht="18">
      <c r="A154" s="42" t="s">
        <v>9</v>
      </c>
      <c r="B154" s="47" t="s">
        <v>309</v>
      </c>
      <c r="C154" s="36">
        <f t="shared" si="5"/>
        <v>0</v>
      </c>
      <c r="D154" s="36">
        <f t="shared" si="5"/>
        <v>52</v>
      </c>
    </row>
    <row r="155" spans="1:4" ht="18">
      <c r="A155" s="50" t="s">
        <v>310</v>
      </c>
      <c r="B155" s="48"/>
      <c r="C155" s="36"/>
      <c r="D155" s="36">
        <v>52</v>
      </c>
    </row>
    <row r="156" spans="1:4" ht="26.25">
      <c r="A156" s="45" t="s">
        <v>454</v>
      </c>
      <c r="B156" s="45" t="s">
        <v>455</v>
      </c>
      <c r="C156" s="36"/>
      <c r="D156" s="36">
        <f>D157</f>
        <v>10.9</v>
      </c>
    </row>
    <row r="157" spans="1:4" ht="39">
      <c r="A157" s="45" t="s">
        <v>456</v>
      </c>
      <c r="B157" s="45" t="s">
        <v>457</v>
      </c>
      <c r="C157" s="36"/>
      <c r="D157" s="36">
        <f>D158</f>
        <v>10.9</v>
      </c>
    </row>
    <row r="158" spans="1:4" ht="26.25">
      <c r="A158" s="45" t="s">
        <v>59</v>
      </c>
      <c r="B158" s="45" t="s">
        <v>458</v>
      </c>
      <c r="C158" s="36"/>
      <c r="D158" s="36">
        <f>D159</f>
        <v>10.9</v>
      </c>
    </row>
    <row r="159" spans="1:4" ht="26.25">
      <c r="A159" s="45" t="s">
        <v>70</v>
      </c>
      <c r="B159" s="45" t="s">
        <v>459</v>
      </c>
      <c r="C159" s="36"/>
      <c r="D159" s="36">
        <v>10.9</v>
      </c>
    </row>
    <row r="160" spans="1:4" ht="18">
      <c r="A160" s="55" t="s">
        <v>111</v>
      </c>
      <c r="B160" s="52" t="s">
        <v>112</v>
      </c>
      <c r="C160" s="36" t="e">
        <f>C161+#REF!+C197+#REF!</f>
        <v>#REF!</v>
      </c>
      <c r="D160" s="36">
        <f>D161+D197+D217+D191</f>
        <v>36341.299999999996</v>
      </c>
    </row>
    <row r="161" spans="1:4" ht="18">
      <c r="A161" s="54" t="s">
        <v>113</v>
      </c>
      <c r="B161" s="52" t="s">
        <v>114</v>
      </c>
      <c r="C161" s="36" t="e">
        <f>C162</f>
        <v>#REF!</v>
      </c>
      <c r="D161" s="36">
        <f>D162</f>
        <v>26680.9</v>
      </c>
    </row>
    <row r="162" spans="1:4" ht="39">
      <c r="A162" s="40" t="s">
        <v>288</v>
      </c>
      <c r="B162" s="60" t="s">
        <v>311</v>
      </c>
      <c r="C162" s="36" t="e">
        <f>C163</f>
        <v>#REF!</v>
      </c>
      <c r="D162" s="36">
        <f>D163</f>
        <v>26680.9</v>
      </c>
    </row>
    <row r="163" spans="1:4" ht="26.25">
      <c r="A163" s="40" t="s">
        <v>312</v>
      </c>
      <c r="B163" s="60" t="s">
        <v>313</v>
      </c>
      <c r="C163" s="36" t="e">
        <f>#REF!+C164+#REF!+C180+#REF!</f>
        <v>#REF!</v>
      </c>
      <c r="D163" s="36">
        <f>D164+D180</f>
        <v>26680.9</v>
      </c>
    </row>
    <row r="164" spans="1:4" ht="39">
      <c r="A164" s="42" t="s">
        <v>314</v>
      </c>
      <c r="B164" s="60" t="s">
        <v>315</v>
      </c>
      <c r="C164" s="36" t="e">
        <f>#REF!+C168</f>
        <v>#REF!</v>
      </c>
      <c r="D164" s="36">
        <f>D168+D165</f>
        <v>20673.8</v>
      </c>
    </row>
    <row r="165" spans="1:4" ht="77.25">
      <c r="A165" s="40" t="s">
        <v>450</v>
      </c>
      <c r="B165" s="40" t="s">
        <v>451</v>
      </c>
      <c r="C165" s="36"/>
      <c r="D165" s="36">
        <f>D166</f>
        <v>7675.8</v>
      </c>
    </row>
    <row r="166" spans="1:4" ht="26.25">
      <c r="A166" s="40" t="s">
        <v>452</v>
      </c>
      <c r="B166" s="40" t="s">
        <v>453</v>
      </c>
      <c r="C166" s="36"/>
      <c r="D166" s="36">
        <f>D167</f>
        <v>7675.8</v>
      </c>
    </row>
    <row r="167" spans="1:4" ht="18">
      <c r="A167" s="106" t="s">
        <v>449</v>
      </c>
      <c r="B167" s="60"/>
      <c r="C167" s="36"/>
      <c r="D167" s="36">
        <v>7675.8</v>
      </c>
    </row>
    <row r="168" spans="1:4" ht="64.5">
      <c r="A168" s="43" t="s">
        <v>316</v>
      </c>
      <c r="B168" s="60" t="s">
        <v>317</v>
      </c>
      <c r="C168" s="36" t="e">
        <f aca="true" t="shared" si="6" ref="C168:D170">C169</f>
        <v>#REF!</v>
      </c>
      <c r="D168" s="36">
        <f t="shared" si="6"/>
        <v>12998</v>
      </c>
    </row>
    <row r="169" spans="1:4" ht="39">
      <c r="A169" s="43" t="s">
        <v>318</v>
      </c>
      <c r="B169" s="60" t="s">
        <v>319</v>
      </c>
      <c r="C169" s="36" t="e">
        <f t="shared" si="6"/>
        <v>#REF!</v>
      </c>
      <c r="D169" s="36">
        <f t="shared" si="6"/>
        <v>12998</v>
      </c>
    </row>
    <row r="170" spans="1:4" ht="18">
      <c r="A170" s="43" t="s">
        <v>68</v>
      </c>
      <c r="B170" s="60" t="s">
        <v>320</v>
      </c>
      <c r="C170" s="36" t="e">
        <f t="shared" si="6"/>
        <v>#REF!</v>
      </c>
      <c r="D170" s="36">
        <f t="shared" si="6"/>
        <v>12998</v>
      </c>
    </row>
    <row r="171" spans="1:4" ht="18">
      <c r="A171" s="42" t="s">
        <v>69</v>
      </c>
      <c r="B171" s="60" t="s">
        <v>321</v>
      </c>
      <c r="C171" s="36" t="e">
        <f>#REF!+C172</f>
        <v>#REF!</v>
      </c>
      <c r="D171" s="36">
        <f>D172+D179+D178</f>
        <v>12998</v>
      </c>
    </row>
    <row r="172" spans="1:4" ht="18">
      <c r="A172" s="50" t="s">
        <v>322</v>
      </c>
      <c r="B172" s="60"/>
      <c r="C172" s="36"/>
      <c r="D172" s="36">
        <v>1204</v>
      </c>
    </row>
    <row r="173" spans="1:4" ht="18" hidden="1">
      <c r="A173" s="50" t="s">
        <v>322</v>
      </c>
      <c r="B173" s="60" t="s">
        <v>323</v>
      </c>
      <c r="C173" s="36">
        <f aca="true" t="shared" si="7" ref="C173:D176">C174</f>
        <v>0</v>
      </c>
      <c r="D173" s="36">
        <f t="shared" si="7"/>
        <v>0</v>
      </c>
    </row>
    <row r="174" spans="1:4" ht="18" hidden="1">
      <c r="A174" s="50" t="s">
        <v>322</v>
      </c>
      <c r="B174" s="60" t="s">
        <v>324</v>
      </c>
      <c r="C174" s="36">
        <f t="shared" si="7"/>
        <v>0</v>
      </c>
      <c r="D174" s="36">
        <f t="shared" si="7"/>
        <v>0</v>
      </c>
    </row>
    <row r="175" spans="1:4" ht="18" hidden="1">
      <c r="A175" s="50" t="s">
        <v>322</v>
      </c>
      <c r="B175" s="60" t="s">
        <v>325</v>
      </c>
      <c r="C175" s="36">
        <f t="shared" si="7"/>
        <v>0</v>
      </c>
      <c r="D175" s="36">
        <f t="shared" si="7"/>
        <v>0</v>
      </c>
    </row>
    <row r="176" spans="1:4" ht="18" hidden="1">
      <c r="A176" s="50" t="s">
        <v>322</v>
      </c>
      <c r="B176" s="60" t="s">
        <v>326</v>
      </c>
      <c r="C176" s="36">
        <f t="shared" si="7"/>
        <v>0</v>
      </c>
      <c r="D176" s="36">
        <f t="shared" si="7"/>
        <v>0</v>
      </c>
    </row>
    <row r="177" spans="1:4" ht="18" hidden="1">
      <c r="A177" s="50" t="s">
        <v>322</v>
      </c>
      <c r="B177" s="60"/>
      <c r="C177" s="36"/>
      <c r="D177" s="36"/>
    </row>
    <row r="178" spans="1:4" ht="18">
      <c r="A178" s="50" t="s">
        <v>447</v>
      </c>
      <c r="B178" s="60"/>
      <c r="C178" s="36"/>
      <c r="D178" s="36">
        <v>53.8</v>
      </c>
    </row>
    <row r="179" spans="1:4" ht="18">
      <c r="A179" s="50" t="s">
        <v>448</v>
      </c>
      <c r="B179" s="60"/>
      <c r="C179" s="36"/>
      <c r="D179" s="36">
        <v>11740.2</v>
      </c>
    </row>
    <row r="180" spans="1:4" ht="39">
      <c r="A180" s="42" t="s">
        <v>327</v>
      </c>
      <c r="B180" s="61" t="s">
        <v>328</v>
      </c>
      <c r="C180" s="36" t="e">
        <f>C181+C186</f>
        <v>#REF!</v>
      </c>
      <c r="D180" s="36">
        <f>D181+D186</f>
        <v>6007.1</v>
      </c>
    </row>
    <row r="181" spans="1:4" ht="64.5">
      <c r="A181" s="43" t="s">
        <v>329</v>
      </c>
      <c r="B181" s="61" t="s">
        <v>330</v>
      </c>
      <c r="C181" s="36">
        <f aca="true" t="shared" si="8" ref="C181:D184">C182</f>
        <v>0</v>
      </c>
      <c r="D181" s="36">
        <f t="shared" si="8"/>
        <v>3450</v>
      </c>
    </row>
    <row r="182" spans="1:4" ht="39">
      <c r="A182" s="43" t="s">
        <v>318</v>
      </c>
      <c r="B182" s="61" t="s">
        <v>331</v>
      </c>
      <c r="C182" s="36">
        <f t="shared" si="8"/>
        <v>0</v>
      </c>
      <c r="D182" s="36">
        <f t="shared" si="8"/>
        <v>3450</v>
      </c>
    </row>
    <row r="183" spans="1:4" ht="18">
      <c r="A183" s="43" t="s">
        <v>68</v>
      </c>
      <c r="B183" s="61" t="s">
        <v>332</v>
      </c>
      <c r="C183" s="36">
        <f t="shared" si="8"/>
        <v>0</v>
      </c>
      <c r="D183" s="36">
        <f t="shared" si="8"/>
        <v>3450</v>
      </c>
    </row>
    <row r="184" spans="1:4" ht="18">
      <c r="A184" s="42" t="s">
        <v>69</v>
      </c>
      <c r="B184" s="61" t="s">
        <v>333</v>
      </c>
      <c r="C184" s="36">
        <f t="shared" si="8"/>
        <v>0</v>
      </c>
      <c r="D184" s="36">
        <f t="shared" si="8"/>
        <v>3450</v>
      </c>
    </row>
    <row r="185" spans="1:4" ht="18">
      <c r="A185" s="50" t="s">
        <v>334</v>
      </c>
      <c r="B185" s="61"/>
      <c r="C185" s="36"/>
      <c r="D185" s="36">
        <v>3450</v>
      </c>
    </row>
    <row r="186" spans="1:4" ht="64.5">
      <c r="A186" s="43" t="s">
        <v>335</v>
      </c>
      <c r="B186" s="60" t="s">
        <v>336</v>
      </c>
      <c r="C186" s="36" t="e">
        <f aca="true" t="shared" si="9" ref="C186:D188">C187</f>
        <v>#REF!</v>
      </c>
      <c r="D186" s="36">
        <f t="shared" si="9"/>
        <v>2557.1</v>
      </c>
    </row>
    <row r="187" spans="1:4" ht="39">
      <c r="A187" s="43" t="s">
        <v>318</v>
      </c>
      <c r="B187" s="60" t="s">
        <v>337</v>
      </c>
      <c r="C187" s="36" t="e">
        <f t="shared" si="9"/>
        <v>#REF!</v>
      </c>
      <c r="D187" s="36">
        <f t="shared" si="9"/>
        <v>2557.1</v>
      </c>
    </row>
    <row r="188" spans="1:4" ht="18">
      <c r="A188" s="43" t="s">
        <v>68</v>
      </c>
      <c r="B188" s="60" t="s">
        <v>338</v>
      </c>
      <c r="C188" s="36" t="e">
        <f t="shared" si="9"/>
        <v>#REF!</v>
      </c>
      <c r="D188" s="36">
        <f t="shared" si="9"/>
        <v>2557.1</v>
      </c>
    </row>
    <row r="189" spans="1:4" ht="18">
      <c r="A189" s="42" t="s">
        <v>69</v>
      </c>
      <c r="B189" s="60" t="s">
        <v>339</v>
      </c>
      <c r="C189" s="36" t="e">
        <f>C190+#REF!</f>
        <v>#REF!</v>
      </c>
      <c r="D189" s="36">
        <f>D190</f>
        <v>2557.1</v>
      </c>
    </row>
    <row r="190" spans="1:4" ht="18">
      <c r="A190" s="58" t="s">
        <v>340</v>
      </c>
      <c r="B190" s="62"/>
      <c r="C190" s="36"/>
      <c r="D190" s="36">
        <v>2557.1</v>
      </c>
    </row>
    <row r="191" spans="1:4" ht="18">
      <c r="A191" s="99" t="s">
        <v>439</v>
      </c>
      <c r="B191" s="100" t="s">
        <v>440</v>
      </c>
      <c r="C191" s="36"/>
      <c r="D191" s="36">
        <f>D192</f>
        <v>1944.7</v>
      </c>
    </row>
    <row r="192" spans="1:4" ht="39">
      <c r="A192" s="101" t="s">
        <v>288</v>
      </c>
      <c r="B192" s="102" t="s">
        <v>441</v>
      </c>
      <c r="C192" s="36"/>
      <c r="D192" s="36">
        <f>D193</f>
        <v>1944.7</v>
      </c>
    </row>
    <row r="193" spans="1:4" ht="39">
      <c r="A193" s="101" t="s">
        <v>430</v>
      </c>
      <c r="B193" s="102" t="s">
        <v>442</v>
      </c>
      <c r="C193" s="36"/>
      <c r="D193" s="36">
        <f>D194</f>
        <v>1944.7</v>
      </c>
    </row>
    <row r="194" spans="1:4" ht="77.25">
      <c r="A194" s="101" t="s">
        <v>341</v>
      </c>
      <c r="B194" s="102" t="s">
        <v>443</v>
      </c>
      <c r="C194" s="36"/>
      <c r="D194" s="36">
        <f>D195</f>
        <v>1944.7</v>
      </c>
    </row>
    <row r="195" spans="1:4" ht="45">
      <c r="A195" s="103" t="s">
        <v>444</v>
      </c>
      <c r="B195" s="104" t="s">
        <v>445</v>
      </c>
      <c r="C195" s="36"/>
      <c r="D195" s="36">
        <f>D196</f>
        <v>1944.7</v>
      </c>
    </row>
    <row r="196" spans="1:4" ht="26.25">
      <c r="A196" s="105" t="s">
        <v>70</v>
      </c>
      <c r="B196" s="104" t="s">
        <v>446</v>
      </c>
      <c r="C196" s="36"/>
      <c r="D196" s="36">
        <v>1944.7</v>
      </c>
    </row>
    <row r="197" spans="1:4" ht="18">
      <c r="A197" s="54" t="s">
        <v>115</v>
      </c>
      <c r="B197" s="56" t="s">
        <v>116</v>
      </c>
      <c r="C197" s="36" t="e">
        <f>C198</f>
        <v>#REF!</v>
      </c>
      <c r="D197" s="36">
        <f>D198</f>
        <v>6946.599999999999</v>
      </c>
    </row>
    <row r="198" spans="1:4" ht="39">
      <c r="A198" s="40" t="s">
        <v>288</v>
      </c>
      <c r="B198" s="41" t="s">
        <v>342</v>
      </c>
      <c r="C198" s="36" t="e">
        <f>#REF!+C199+C209</f>
        <v>#REF!</v>
      </c>
      <c r="D198" s="36">
        <f>D199+D209</f>
        <v>6946.599999999999</v>
      </c>
    </row>
    <row r="199" spans="1:4" ht="26.25">
      <c r="A199" s="42" t="s">
        <v>343</v>
      </c>
      <c r="B199" s="61" t="s">
        <v>344</v>
      </c>
      <c r="C199" s="49" t="e">
        <f>C200</f>
        <v>#REF!</v>
      </c>
      <c r="D199" s="49">
        <f>D200</f>
        <v>2312.3999999999996</v>
      </c>
    </row>
    <row r="200" spans="1:4" ht="39">
      <c r="A200" s="42" t="s">
        <v>345</v>
      </c>
      <c r="B200" s="61" t="s">
        <v>346</v>
      </c>
      <c r="C200" s="49" t="e">
        <f>#REF!+C201</f>
        <v>#REF!</v>
      </c>
      <c r="D200" s="49">
        <f>D201</f>
        <v>2312.3999999999996</v>
      </c>
    </row>
    <row r="201" spans="1:4" ht="39">
      <c r="A201" s="42" t="s">
        <v>347</v>
      </c>
      <c r="B201" s="61" t="s">
        <v>348</v>
      </c>
      <c r="C201" s="36" t="e">
        <f>C202</f>
        <v>#REF!</v>
      </c>
      <c r="D201" s="36">
        <f>D202</f>
        <v>2312.3999999999996</v>
      </c>
    </row>
    <row r="202" spans="1:4" ht="26.25">
      <c r="A202" s="43" t="s">
        <v>70</v>
      </c>
      <c r="B202" s="61" t="s">
        <v>349</v>
      </c>
      <c r="C202" s="36" t="e">
        <f>C203+C206</f>
        <v>#REF!</v>
      </c>
      <c r="D202" s="36">
        <f>D203+D206</f>
        <v>2312.3999999999996</v>
      </c>
    </row>
    <row r="203" spans="1:4" ht="18">
      <c r="A203" s="43" t="s">
        <v>117</v>
      </c>
      <c r="B203" s="61" t="s">
        <v>350</v>
      </c>
      <c r="C203" s="36" t="e">
        <f>C204+#REF!+#REF!</f>
        <v>#REF!</v>
      </c>
      <c r="D203" s="36">
        <f>D204</f>
        <v>2213.2</v>
      </c>
    </row>
    <row r="204" spans="1:4" ht="18">
      <c r="A204" s="43" t="s">
        <v>72</v>
      </c>
      <c r="B204" s="61" t="s">
        <v>351</v>
      </c>
      <c r="C204" s="36">
        <f>C205</f>
        <v>0</v>
      </c>
      <c r="D204" s="36">
        <f>D205</f>
        <v>2213.2</v>
      </c>
    </row>
    <row r="205" spans="1:4" ht="18">
      <c r="A205" s="43" t="s">
        <v>74</v>
      </c>
      <c r="B205" s="61"/>
      <c r="C205" s="36"/>
      <c r="D205" s="36">
        <v>2213.2</v>
      </c>
    </row>
    <row r="206" spans="1:4" ht="18">
      <c r="A206" s="43" t="s">
        <v>68</v>
      </c>
      <c r="B206" s="61" t="s">
        <v>352</v>
      </c>
      <c r="C206" s="36">
        <f>C207</f>
        <v>0</v>
      </c>
      <c r="D206" s="36">
        <f>D207</f>
        <v>99.2</v>
      </c>
    </row>
    <row r="207" spans="1:4" ht="18">
      <c r="A207" s="43" t="s">
        <v>81</v>
      </c>
      <c r="B207" s="61" t="s">
        <v>353</v>
      </c>
      <c r="C207" s="36">
        <f>C208</f>
        <v>0</v>
      </c>
      <c r="D207" s="36">
        <f>D208</f>
        <v>99.2</v>
      </c>
    </row>
    <row r="208" spans="1:4" ht="18">
      <c r="A208" s="58" t="s">
        <v>0</v>
      </c>
      <c r="B208" s="63"/>
      <c r="C208" s="36"/>
      <c r="D208" s="36">
        <v>99.2</v>
      </c>
    </row>
    <row r="209" spans="1:4" ht="26.25">
      <c r="A209" s="42" t="s">
        <v>354</v>
      </c>
      <c r="B209" s="61" t="s">
        <v>355</v>
      </c>
      <c r="C209" s="36" t="e">
        <f aca="true" t="shared" si="10" ref="C209:D212">C210</f>
        <v>#REF!</v>
      </c>
      <c r="D209" s="36">
        <f t="shared" si="10"/>
        <v>4634.2</v>
      </c>
    </row>
    <row r="210" spans="1:4" ht="77.25">
      <c r="A210" s="42" t="s">
        <v>356</v>
      </c>
      <c r="B210" s="61" t="s">
        <v>357</v>
      </c>
      <c r="C210" s="36" t="e">
        <f t="shared" si="10"/>
        <v>#REF!</v>
      </c>
      <c r="D210" s="36">
        <f t="shared" si="10"/>
        <v>4634.2</v>
      </c>
    </row>
    <row r="211" spans="1:4" ht="26.25">
      <c r="A211" s="42" t="s">
        <v>358</v>
      </c>
      <c r="B211" s="61" t="s">
        <v>359</v>
      </c>
      <c r="C211" s="36" t="e">
        <f t="shared" si="10"/>
        <v>#REF!</v>
      </c>
      <c r="D211" s="36">
        <f t="shared" si="10"/>
        <v>4634.2</v>
      </c>
    </row>
    <row r="212" spans="1:4" ht="39">
      <c r="A212" s="43" t="s">
        <v>107</v>
      </c>
      <c r="B212" s="61" t="s">
        <v>360</v>
      </c>
      <c r="C212" s="36" t="e">
        <f t="shared" si="10"/>
        <v>#REF!</v>
      </c>
      <c r="D212" s="36">
        <f t="shared" si="10"/>
        <v>4634.2</v>
      </c>
    </row>
    <row r="213" spans="1:4" ht="26.25">
      <c r="A213" s="43" t="s">
        <v>108</v>
      </c>
      <c r="B213" s="61" t="s">
        <v>361</v>
      </c>
      <c r="C213" s="36" t="e">
        <f>C214+C215+#REF!</f>
        <v>#REF!</v>
      </c>
      <c r="D213" s="36">
        <f>D214+D215+D216</f>
        <v>4634.2</v>
      </c>
    </row>
    <row r="214" spans="1:4" ht="18">
      <c r="A214" s="58" t="s">
        <v>1</v>
      </c>
      <c r="B214" s="60"/>
      <c r="C214" s="36"/>
      <c r="D214" s="36">
        <v>2813</v>
      </c>
    </row>
    <row r="215" spans="1:4" ht="18">
      <c r="A215" s="58" t="s">
        <v>2</v>
      </c>
      <c r="B215" s="60"/>
      <c r="C215" s="36"/>
      <c r="D215" s="36">
        <v>709.1</v>
      </c>
    </row>
    <row r="216" spans="1:4" ht="18">
      <c r="A216" s="58" t="s">
        <v>438</v>
      </c>
      <c r="B216" s="60"/>
      <c r="C216" s="36"/>
      <c r="D216" s="36">
        <v>1112.1</v>
      </c>
    </row>
    <row r="217" spans="1:4" ht="26.25">
      <c r="A217" s="99" t="s">
        <v>427</v>
      </c>
      <c r="B217" s="100" t="s">
        <v>428</v>
      </c>
      <c r="C217" s="36"/>
      <c r="D217" s="36">
        <f>D218</f>
        <v>769.1</v>
      </c>
    </row>
    <row r="218" spans="1:4" ht="39">
      <c r="A218" s="101" t="s">
        <v>288</v>
      </c>
      <c r="B218" s="102" t="s">
        <v>429</v>
      </c>
      <c r="C218" s="36"/>
      <c r="D218" s="36">
        <f>D219</f>
        <v>769.1</v>
      </c>
    </row>
    <row r="219" spans="1:4" ht="39">
      <c r="A219" s="101" t="s">
        <v>430</v>
      </c>
      <c r="B219" s="102" t="s">
        <v>431</v>
      </c>
      <c r="C219" s="36"/>
      <c r="D219" s="36">
        <f>D220</f>
        <v>769.1</v>
      </c>
    </row>
    <row r="220" spans="1:4" ht="39">
      <c r="A220" s="101" t="s">
        <v>432</v>
      </c>
      <c r="B220" s="102" t="s">
        <v>433</v>
      </c>
      <c r="C220" s="36"/>
      <c r="D220" s="36">
        <f>D221</f>
        <v>769.1</v>
      </c>
    </row>
    <row r="221" spans="1:4" ht="75">
      <c r="A221" s="103" t="s">
        <v>434</v>
      </c>
      <c r="B221" s="104" t="s">
        <v>435</v>
      </c>
      <c r="C221" s="36"/>
      <c r="D221" s="36">
        <f>D222</f>
        <v>769.1</v>
      </c>
    </row>
    <row r="222" spans="1:4" ht="26.25">
      <c r="A222" s="105" t="s">
        <v>436</v>
      </c>
      <c r="B222" s="104" t="s">
        <v>437</v>
      </c>
      <c r="C222" s="36"/>
      <c r="D222" s="36">
        <v>769.1</v>
      </c>
    </row>
    <row r="223" spans="1:4" ht="18">
      <c r="A223" s="55" t="s">
        <v>4</v>
      </c>
      <c r="B223" s="52" t="s">
        <v>5</v>
      </c>
      <c r="C223" s="36">
        <f>C224+C232</f>
        <v>0</v>
      </c>
      <c r="D223" s="36">
        <f>D224+D232</f>
        <v>1845.1</v>
      </c>
    </row>
    <row r="224" spans="1:4" ht="16.5" customHeight="1">
      <c r="A224" s="54" t="s">
        <v>362</v>
      </c>
      <c r="B224" s="56" t="s">
        <v>6</v>
      </c>
      <c r="C224" s="36">
        <f aca="true" t="shared" si="11" ref="C224:D230">C225</f>
        <v>0</v>
      </c>
      <c r="D224" s="36">
        <f t="shared" si="11"/>
        <v>1145.1</v>
      </c>
    </row>
    <row r="225" spans="1:4" ht="39">
      <c r="A225" s="40" t="s">
        <v>245</v>
      </c>
      <c r="B225" s="47" t="s">
        <v>363</v>
      </c>
      <c r="C225" s="36">
        <f t="shared" si="11"/>
        <v>0</v>
      </c>
      <c r="D225" s="36">
        <f t="shared" si="11"/>
        <v>1145.1</v>
      </c>
    </row>
    <row r="226" spans="1:4" ht="18">
      <c r="A226" s="42" t="s">
        <v>278</v>
      </c>
      <c r="B226" s="47" t="s">
        <v>364</v>
      </c>
      <c r="C226" s="36">
        <f t="shared" si="11"/>
        <v>0</v>
      </c>
      <c r="D226" s="36">
        <f t="shared" si="11"/>
        <v>1145.1</v>
      </c>
    </row>
    <row r="227" spans="1:4" ht="26.25">
      <c r="A227" s="42" t="s">
        <v>365</v>
      </c>
      <c r="B227" s="47" t="s">
        <v>366</v>
      </c>
      <c r="C227" s="36">
        <f t="shared" si="11"/>
        <v>0</v>
      </c>
      <c r="D227" s="36">
        <f t="shared" si="11"/>
        <v>1145.1</v>
      </c>
    </row>
    <row r="228" spans="1:4" ht="64.5">
      <c r="A228" s="5" t="s">
        <v>367</v>
      </c>
      <c r="B228" s="47" t="s">
        <v>368</v>
      </c>
      <c r="C228" s="36">
        <f t="shared" si="11"/>
        <v>0</v>
      </c>
      <c r="D228" s="36">
        <f t="shared" si="11"/>
        <v>1145.1</v>
      </c>
    </row>
    <row r="229" spans="1:4" ht="18">
      <c r="A229" s="45" t="s">
        <v>7</v>
      </c>
      <c r="B229" s="47" t="s">
        <v>369</v>
      </c>
      <c r="C229" s="36">
        <f t="shared" si="11"/>
        <v>0</v>
      </c>
      <c r="D229" s="36">
        <f t="shared" si="11"/>
        <v>1145.1</v>
      </c>
    </row>
    <row r="230" spans="1:4" ht="18">
      <c r="A230" s="45" t="s">
        <v>8</v>
      </c>
      <c r="B230" s="47" t="s">
        <v>370</v>
      </c>
      <c r="C230" s="36">
        <f t="shared" si="11"/>
        <v>0</v>
      </c>
      <c r="D230" s="36">
        <f t="shared" si="11"/>
        <v>1145.1</v>
      </c>
    </row>
    <row r="231" spans="1:4" ht="18">
      <c r="A231" s="42" t="s">
        <v>9</v>
      </c>
      <c r="B231" s="47" t="s">
        <v>371</v>
      </c>
      <c r="C231" s="36"/>
      <c r="D231" s="36">
        <v>1145.1</v>
      </c>
    </row>
    <row r="232" spans="1:4" ht="26.25">
      <c r="A232" s="64" t="s">
        <v>153</v>
      </c>
      <c r="B232" s="56" t="s">
        <v>154</v>
      </c>
      <c r="C232" s="36">
        <f aca="true" t="shared" si="12" ref="C232:D239">C233</f>
        <v>0</v>
      </c>
      <c r="D232" s="36">
        <f t="shared" si="12"/>
        <v>700</v>
      </c>
    </row>
    <row r="233" spans="1:4" ht="39">
      <c r="A233" s="40" t="s">
        <v>245</v>
      </c>
      <c r="B233" s="47" t="s">
        <v>372</v>
      </c>
      <c r="C233" s="36">
        <f t="shared" si="12"/>
        <v>0</v>
      </c>
      <c r="D233" s="36">
        <f t="shared" si="12"/>
        <v>700</v>
      </c>
    </row>
    <row r="234" spans="1:4" ht="18">
      <c r="A234" s="42" t="s">
        <v>278</v>
      </c>
      <c r="B234" s="47" t="s">
        <v>373</v>
      </c>
      <c r="C234" s="36">
        <f t="shared" si="12"/>
        <v>0</v>
      </c>
      <c r="D234" s="36">
        <f t="shared" si="12"/>
        <v>700</v>
      </c>
    </row>
    <row r="235" spans="1:4" ht="77.25">
      <c r="A235" s="40" t="s">
        <v>341</v>
      </c>
      <c r="B235" s="47" t="s">
        <v>374</v>
      </c>
      <c r="C235" s="36">
        <f t="shared" si="12"/>
        <v>0</v>
      </c>
      <c r="D235" s="36">
        <f t="shared" si="12"/>
        <v>700</v>
      </c>
    </row>
    <row r="236" spans="1:4" ht="39">
      <c r="A236" s="43" t="s">
        <v>375</v>
      </c>
      <c r="B236" s="47" t="s">
        <v>376</v>
      </c>
      <c r="C236" s="36">
        <f t="shared" si="12"/>
        <v>0</v>
      </c>
      <c r="D236" s="36">
        <f t="shared" si="12"/>
        <v>700</v>
      </c>
    </row>
    <row r="237" spans="1:4" ht="26.25">
      <c r="A237" s="43" t="s">
        <v>70</v>
      </c>
      <c r="B237" s="47" t="s">
        <v>377</v>
      </c>
      <c r="C237" s="36">
        <f t="shared" si="12"/>
        <v>0</v>
      </c>
      <c r="D237" s="36">
        <f t="shared" si="12"/>
        <v>700</v>
      </c>
    </row>
    <row r="238" spans="1:4" ht="18">
      <c r="A238" s="43" t="s">
        <v>68</v>
      </c>
      <c r="B238" s="47" t="s">
        <v>378</v>
      </c>
      <c r="C238" s="36">
        <f t="shared" si="12"/>
        <v>0</v>
      </c>
      <c r="D238" s="36">
        <f t="shared" si="12"/>
        <v>700</v>
      </c>
    </row>
    <row r="239" spans="1:4" ht="18">
      <c r="A239" s="43" t="s">
        <v>3</v>
      </c>
      <c r="B239" s="47" t="s">
        <v>379</v>
      </c>
      <c r="C239" s="36">
        <f t="shared" si="12"/>
        <v>0</v>
      </c>
      <c r="D239" s="36">
        <f t="shared" si="12"/>
        <v>700</v>
      </c>
    </row>
    <row r="240" spans="1:4" ht="18">
      <c r="A240" s="50" t="s">
        <v>380</v>
      </c>
      <c r="B240" s="48"/>
      <c r="C240" s="36"/>
      <c r="D240" s="36">
        <v>700</v>
      </c>
    </row>
    <row r="241" spans="1:4" ht="18">
      <c r="A241" s="55" t="s">
        <v>10</v>
      </c>
      <c r="B241" s="52" t="s">
        <v>11</v>
      </c>
      <c r="C241" s="36" t="e">
        <f>C242+C250+#REF!</f>
        <v>#REF!</v>
      </c>
      <c r="D241" s="36">
        <f>D242+D250</f>
        <v>194.5</v>
      </c>
    </row>
    <row r="242" spans="1:4" ht="18">
      <c r="A242" s="65" t="s">
        <v>12</v>
      </c>
      <c r="B242" s="56" t="s">
        <v>13</v>
      </c>
      <c r="C242" s="36">
        <f aca="true" t="shared" si="13" ref="C242:D248">C243</f>
        <v>0</v>
      </c>
      <c r="D242" s="36">
        <f t="shared" si="13"/>
        <v>44.5</v>
      </c>
    </row>
    <row r="243" spans="1:4" ht="39">
      <c r="A243" s="43" t="s">
        <v>245</v>
      </c>
      <c r="B243" s="47" t="s">
        <v>381</v>
      </c>
      <c r="C243" s="36">
        <f t="shared" si="13"/>
        <v>0</v>
      </c>
      <c r="D243" s="36">
        <f t="shared" si="13"/>
        <v>44.5</v>
      </c>
    </row>
    <row r="244" spans="1:4" ht="18">
      <c r="A244" s="43" t="s">
        <v>382</v>
      </c>
      <c r="B244" s="47" t="s">
        <v>383</v>
      </c>
      <c r="C244" s="36">
        <f t="shared" si="13"/>
        <v>0</v>
      </c>
      <c r="D244" s="36">
        <f t="shared" si="13"/>
        <v>44.5</v>
      </c>
    </row>
    <row r="245" spans="1:4" ht="26.25">
      <c r="A245" s="43" t="s">
        <v>384</v>
      </c>
      <c r="B245" s="47" t="s">
        <v>385</v>
      </c>
      <c r="C245" s="36">
        <f t="shared" si="13"/>
        <v>0</v>
      </c>
      <c r="D245" s="36">
        <f t="shared" si="13"/>
        <v>44.5</v>
      </c>
    </row>
    <row r="246" spans="1:4" ht="26.25">
      <c r="A246" s="43" t="s">
        <v>386</v>
      </c>
      <c r="B246" s="47" t="s">
        <v>387</v>
      </c>
      <c r="C246" s="36">
        <f t="shared" si="13"/>
        <v>0</v>
      </c>
      <c r="D246" s="36">
        <f t="shared" si="13"/>
        <v>44.5</v>
      </c>
    </row>
    <row r="247" spans="1:4" ht="20.25" customHeight="1">
      <c r="A247" s="43" t="s">
        <v>388</v>
      </c>
      <c r="B247" s="47" t="s">
        <v>389</v>
      </c>
      <c r="C247" s="36">
        <f t="shared" si="13"/>
        <v>0</v>
      </c>
      <c r="D247" s="36">
        <f t="shared" si="13"/>
        <v>44.5</v>
      </c>
    </row>
    <row r="248" spans="1:4" ht="18">
      <c r="A248" s="45" t="s">
        <v>14</v>
      </c>
      <c r="B248" s="47" t="s">
        <v>390</v>
      </c>
      <c r="C248" s="36">
        <f t="shared" si="13"/>
        <v>0</v>
      </c>
      <c r="D248" s="36">
        <f t="shared" si="13"/>
        <v>44.5</v>
      </c>
    </row>
    <row r="249" spans="1:4" ht="26.25">
      <c r="A249" s="45" t="s">
        <v>15</v>
      </c>
      <c r="B249" s="47" t="s">
        <v>391</v>
      </c>
      <c r="C249" s="36"/>
      <c r="D249" s="36">
        <v>44.5</v>
      </c>
    </row>
    <row r="250" spans="1:4" ht="18">
      <c r="A250" s="65" t="s">
        <v>16</v>
      </c>
      <c r="B250" s="56" t="s">
        <v>17</v>
      </c>
      <c r="C250" s="36">
        <f aca="true" t="shared" si="14" ref="C250:D256">C251</f>
        <v>0</v>
      </c>
      <c r="D250" s="36">
        <f t="shared" si="14"/>
        <v>150</v>
      </c>
    </row>
    <row r="251" spans="1:4" ht="39">
      <c r="A251" s="43" t="s">
        <v>245</v>
      </c>
      <c r="B251" s="47" t="s">
        <v>392</v>
      </c>
      <c r="C251" s="36">
        <f t="shared" si="14"/>
        <v>0</v>
      </c>
      <c r="D251" s="36">
        <f t="shared" si="14"/>
        <v>150</v>
      </c>
    </row>
    <row r="252" spans="1:4" ht="18">
      <c r="A252" s="43" t="s">
        <v>382</v>
      </c>
      <c r="B252" s="47" t="s">
        <v>393</v>
      </c>
      <c r="C252" s="36">
        <f t="shared" si="14"/>
        <v>0</v>
      </c>
      <c r="D252" s="36">
        <f t="shared" si="14"/>
        <v>150</v>
      </c>
    </row>
    <row r="253" spans="1:4" ht="26.25">
      <c r="A253" s="43" t="s">
        <v>384</v>
      </c>
      <c r="B253" s="47" t="s">
        <v>394</v>
      </c>
      <c r="C253" s="36">
        <f t="shared" si="14"/>
        <v>0</v>
      </c>
      <c r="D253" s="36">
        <f t="shared" si="14"/>
        <v>150</v>
      </c>
    </row>
    <row r="254" spans="1:4" ht="51.75">
      <c r="A254" s="43" t="s">
        <v>395</v>
      </c>
      <c r="B254" s="47" t="s">
        <v>396</v>
      </c>
      <c r="C254" s="36">
        <f t="shared" si="14"/>
        <v>0</v>
      </c>
      <c r="D254" s="36">
        <f t="shared" si="14"/>
        <v>150</v>
      </c>
    </row>
    <row r="255" spans="1:4" ht="18">
      <c r="A255" s="43" t="s">
        <v>18</v>
      </c>
      <c r="B255" s="47" t="s">
        <v>397</v>
      </c>
      <c r="C255" s="36">
        <f t="shared" si="14"/>
        <v>0</v>
      </c>
      <c r="D255" s="36">
        <f t="shared" si="14"/>
        <v>150</v>
      </c>
    </row>
    <row r="256" spans="1:4" ht="18">
      <c r="A256" s="45" t="s">
        <v>14</v>
      </c>
      <c r="B256" s="47" t="s">
        <v>398</v>
      </c>
      <c r="C256" s="36">
        <f t="shared" si="14"/>
        <v>0</v>
      </c>
      <c r="D256" s="36">
        <f>D257</f>
        <v>150</v>
      </c>
    </row>
    <row r="257" spans="1:4" ht="18">
      <c r="A257" s="45" t="s">
        <v>19</v>
      </c>
      <c r="B257" s="47" t="s">
        <v>399</v>
      </c>
      <c r="C257" s="36"/>
      <c r="D257" s="36">
        <v>150</v>
      </c>
    </row>
    <row r="258" spans="1:4" ht="26.25">
      <c r="A258" s="93" t="s">
        <v>415</v>
      </c>
      <c r="B258" s="94" t="s">
        <v>416</v>
      </c>
      <c r="C258" s="92"/>
      <c r="D258" s="36">
        <f>D259</f>
        <v>0.1</v>
      </c>
    </row>
    <row r="259" spans="1:4" ht="26.25">
      <c r="A259" s="95" t="s">
        <v>417</v>
      </c>
      <c r="B259" s="94" t="s">
        <v>418</v>
      </c>
      <c r="C259" s="92"/>
      <c r="D259" s="36">
        <f>D260</f>
        <v>0.1</v>
      </c>
    </row>
    <row r="260" spans="1:4" ht="39">
      <c r="A260" s="96" t="s">
        <v>245</v>
      </c>
      <c r="B260" s="97" t="s">
        <v>419</v>
      </c>
      <c r="C260" s="92"/>
      <c r="D260" s="36">
        <f>D261</f>
        <v>0.1</v>
      </c>
    </row>
    <row r="261" spans="1:4" ht="26.25">
      <c r="A261" s="96" t="s">
        <v>246</v>
      </c>
      <c r="B261" s="97" t="s">
        <v>420</v>
      </c>
      <c r="C261" s="92"/>
      <c r="D261" s="36">
        <f>D262</f>
        <v>0.1</v>
      </c>
    </row>
    <row r="262" spans="1:4" ht="26.25">
      <c r="A262" s="96" t="s">
        <v>421</v>
      </c>
      <c r="B262" s="97" t="s">
        <v>422</v>
      </c>
      <c r="C262" s="92"/>
      <c r="D262" s="36">
        <f>D263</f>
        <v>0.1</v>
      </c>
    </row>
    <row r="263" spans="1:4" ht="26.25">
      <c r="A263" s="98" t="s">
        <v>423</v>
      </c>
      <c r="B263" s="97" t="s">
        <v>424</v>
      </c>
      <c r="C263" s="92"/>
      <c r="D263" s="36">
        <f>D264</f>
        <v>0.1</v>
      </c>
    </row>
    <row r="264" spans="1:4" ht="18">
      <c r="A264" s="98" t="s">
        <v>425</v>
      </c>
      <c r="B264" s="97" t="s">
        <v>426</v>
      </c>
      <c r="C264" s="92"/>
      <c r="D264" s="36">
        <v>0.1</v>
      </c>
    </row>
  </sheetData>
  <sheetProtection selectLockedCells="1" selectUnlockedCells="1"/>
  <autoFilter ref="A5:D257"/>
  <mergeCells count="2">
    <mergeCell ref="A4:B4"/>
    <mergeCell ref="A2:D3"/>
  </mergeCells>
  <printOptions/>
  <pageMargins left="0.9055118110236221" right="0.5118110236220472" top="0.5511811023622047" bottom="0.2362204724409449" header="0.5511811023622047" footer="0.2362204724409449"/>
  <pageSetup horizontalDpi="600" verticalDpi="600" orientation="portrait" paperSize="9" scale="69" r:id="rId1"/>
  <rowBreaks count="2" manualBreakCount="2">
    <brk id="150" max="3" man="1"/>
    <brk id="20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145" zoomScaleSheetLayoutView="145" zoomScalePageLayoutView="0" workbookViewId="0" topLeftCell="A1">
      <selection activeCell="B3" sqref="B3:H3"/>
    </sheetView>
  </sheetViews>
  <sheetFormatPr defaultColWidth="9.140625" defaultRowHeight="15"/>
  <cols>
    <col min="1" max="3" width="9.140625" style="70" customWidth="1"/>
    <col min="4" max="4" width="13.140625" style="70" customWidth="1"/>
    <col min="5" max="6" width="9.140625" style="70" customWidth="1"/>
    <col min="7" max="7" width="9.8515625" style="70" customWidth="1"/>
    <col min="8" max="8" width="6.00390625" style="70" customWidth="1"/>
    <col min="9" max="9" width="10.57421875" style="70" customWidth="1"/>
    <col min="10" max="10" width="10.7109375" style="70" customWidth="1"/>
    <col min="11" max="11" width="10.8515625" style="70" customWidth="1"/>
    <col min="12" max="16384" width="9.140625" style="70" customWidth="1"/>
  </cols>
  <sheetData>
    <row r="1" spans="1:9" ht="16.5">
      <c r="A1" s="69"/>
      <c r="B1" s="69"/>
      <c r="C1" s="69"/>
      <c r="D1" s="69"/>
      <c r="E1" s="90" t="s">
        <v>491</v>
      </c>
      <c r="F1" s="90"/>
      <c r="G1" s="90"/>
      <c r="H1" s="90"/>
      <c r="I1" s="90"/>
    </row>
    <row r="2" spans="1:9" ht="65.25" customHeight="1">
      <c r="A2" s="69"/>
      <c r="B2" s="69"/>
      <c r="C2" s="69"/>
      <c r="D2" s="69"/>
      <c r="E2" s="90"/>
      <c r="F2" s="90"/>
      <c r="G2" s="90"/>
      <c r="H2" s="90"/>
      <c r="I2" s="90"/>
    </row>
    <row r="3" spans="1:9" ht="67.5" customHeight="1">
      <c r="A3" s="69"/>
      <c r="B3" s="89" t="s">
        <v>487</v>
      </c>
      <c r="C3" s="89"/>
      <c r="D3" s="89"/>
      <c r="E3" s="89"/>
      <c r="F3" s="89"/>
      <c r="G3" s="89"/>
      <c r="H3" s="89"/>
      <c r="I3" s="69"/>
    </row>
    <row r="4" spans="1:11" s="74" customFormat="1" ht="43.5" customHeight="1">
      <c r="A4" s="71" t="s">
        <v>21</v>
      </c>
      <c r="B4" s="71"/>
      <c r="C4" s="71"/>
      <c r="D4" s="71"/>
      <c r="E4" s="71"/>
      <c r="F4" s="71"/>
      <c r="G4" s="71"/>
      <c r="H4" s="71"/>
      <c r="I4" s="72">
        <f>I6+I9+I11+I13+I15+I17+I19</f>
        <v>56620.399999999994</v>
      </c>
      <c r="J4" s="73">
        <f>'приложение №2'!D6</f>
        <v>56620.399999999994</v>
      </c>
      <c r="K4" s="73">
        <f>J4-I4</f>
        <v>0</v>
      </c>
    </row>
    <row r="5" spans="1:9" ht="16.5">
      <c r="A5" s="69"/>
      <c r="B5" s="69"/>
      <c r="C5" s="69"/>
      <c r="D5" s="69"/>
      <c r="E5" s="69"/>
      <c r="F5" s="69"/>
      <c r="G5" s="69"/>
      <c r="H5" s="69"/>
      <c r="I5" s="75"/>
    </row>
    <row r="6" spans="1:9" ht="21" customHeight="1">
      <c r="A6" s="88" t="s">
        <v>43</v>
      </c>
      <c r="B6" s="88"/>
      <c r="C6" s="88"/>
      <c r="D6" s="88"/>
      <c r="E6" s="88"/>
      <c r="F6" s="88"/>
      <c r="G6" s="88"/>
      <c r="H6" s="69"/>
      <c r="I6" s="75">
        <f>'приложение №2'!D7</f>
        <v>6363.6</v>
      </c>
    </row>
    <row r="7" spans="1:9" ht="39.75" customHeight="1">
      <c r="A7" s="91" t="s">
        <v>488</v>
      </c>
      <c r="B7" s="91"/>
      <c r="C7" s="91"/>
      <c r="D7" s="91"/>
      <c r="E7" s="91"/>
      <c r="F7" s="91"/>
      <c r="G7" s="91"/>
      <c r="H7" s="91"/>
      <c r="I7" s="76">
        <f>'приложение №2'!D17+'приложение №2'!D25+'приложение №2'!D76+'приложение №2'!D78</f>
        <v>1484.2</v>
      </c>
    </row>
    <row r="8" spans="1:9" ht="16.5">
      <c r="A8" s="69"/>
      <c r="B8" s="69"/>
      <c r="C8" s="69"/>
      <c r="D8" s="69"/>
      <c r="E8" s="69"/>
      <c r="F8" s="69"/>
      <c r="G8" s="69"/>
      <c r="H8" s="69"/>
      <c r="I8" s="75"/>
    </row>
    <row r="9" spans="1:9" ht="16.5">
      <c r="A9" s="69" t="s">
        <v>44</v>
      </c>
      <c r="B9" s="69"/>
      <c r="C9" s="69"/>
      <c r="D9" s="69"/>
      <c r="E9" s="69"/>
      <c r="F9" s="69"/>
      <c r="G9" s="69"/>
      <c r="H9" s="69"/>
      <c r="I9" s="75">
        <f>0</f>
        <v>0</v>
      </c>
    </row>
    <row r="10" spans="1:9" ht="16.5">
      <c r="A10" s="69"/>
      <c r="B10" s="69"/>
      <c r="C10" s="69"/>
      <c r="D10" s="69"/>
      <c r="E10" s="69"/>
      <c r="F10" s="69"/>
      <c r="G10" s="69"/>
      <c r="H10" s="69"/>
      <c r="I10" s="75"/>
    </row>
    <row r="11" spans="1:9" ht="16.5">
      <c r="A11" s="69" t="s">
        <v>42</v>
      </c>
      <c r="B11" s="69"/>
      <c r="C11" s="69"/>
      <c r="D11" s="69"/>
      <c r="E11" s="69"/>
      <c r="F11" s="69"/>
      <c r="G11" s="69"/>
      <c r="H11" s="69"/>
      <c r="I11" s="75">
        <f>'приложение №2'!D113</f>
        <v>11875.8</v>
      </c>
    </row>
    <row r="12" spans="1:9" ht="16.5">
      <c r="A12" s="69"/>
      <c r="B12" s="69"/>
      <c r="C12" s="69"/>
      <c r="D12" s="69"/>
      <c r="E12" s="69"/>
      <c r="F12" s="69"/>
      <c r="G12" s="69"/>
      <c r="H12" s="69"/>
      <c r="I12" s="75"/>
    </row>
    <row r="13" spans="1:9" ht="16.5">
      <c r="A13" s="69" t="s">
        <v>40</v>
      </c>
      <c r="B13" s="69"/>
      <c r="C13" s="69"/>
      <c r="D13" s="69"/>
      <c r="E13" s="69"/>
      <c r="F13" s="69"/>
      <c r="G13" s="69"/>
      <c r="H13" s="69"/>
      <c r="I13" s="75">
        <f>'приложение №2'!D160</f>
        <v>36341.299999999996</v>
      </c>
    </row>
    <row r="14" spans="1:9" ht="16.5">
      <c r="A14" s="69"/>
      <c r="B14" s="69"/>
      <c r="C14" s="69"/>
      <c r="D14" s="69"/>
      <c r="E14" s="69"/>
      <c r="F14" s="69"/>
      <c r="G14" s="69"/>
      <c r="H14" s="69"/>
      <c r="I14" s="75"/>
    </row>
    <row r="15" spans="1:9" ht="16.5">
      <c r="A15" s="69" t="s">
        <v>45</v>
      </c>
      <c r="B15" s="69"/>
      <c r="C15" s="69"/>
      <c r="D15" s="69"/>
      <c r="E15" s="69"/>
      <c r="F15" s="69"/>
      <c r="G15" s="69"/>
      <c r="H15" s="69"/>
      <c r="I15" s="75">
        <f>'приложение №2'!D223</f>
        <v>1845.1</v>
      </c>
    </row>
    <row r="16" spans="1:9" ht="16.5">
      <c r="A16" s="69"/>
      <c r="B16" s="69"/>
      <c r="C16" s="69"/>
      <c r="D16" s="69"/>
      <c r="E16" s="69"/>
      <c r="F16" s="69"/>
      <c r="G16" s="69"/>
      <c r="H16" s="69"/>
      <c r="I16" s="75"/>
    </row>
    <row r="17" spans="1:9" ht="16.5">
      <c r="A17" s="69" t="s">
        <v>41</v>
      </c>
      <c r="B17" s="69"/>
      <c r="C17" s="69"/>
      <c r="D17" s="69"/>
      <c r="E17" s="69"/>
      <c r="F17" s="69"/>
      <c r="G17" s="69"/>
      <c r="H17" s="69"/>
      <c r="I17" s="75">
        <f>'приложение №2'!D241</f>
        <v>194.5</v>
      </c>
    </row>
    <row r="18" spans="1:9" ht="16.5">
      <c r="A18" s="69"/>
      <c r="B18" s="69"/>
      <c r="C18" s="69"/>
      <c r="D18" s="69"/>
      <c r="E18" s="69"/>
      <c r="F18" s="69"/>
      <c r="G18" s="69"/>
      <c r="H18" s="69"/>
      <c r="I18" s="77"/>
    </row>
    <row r="19" spans="1:9" ht="16.5">
      <c r="A19" s="69" t="s">
        <v>401</v>
      </c>
      <c r="B19" s="69"/>
      <c r="C19" s="69"/>
      <c r="D19" s="69"/>
      <c r="E19" s="69"/>
      <c r="F19" s="69"/>
      <c r="G19" s="69"/>
      <c r="H19" s="69"/>
      <c r="I19" s="75">
        <f>'приложение №2'!D258</f>
        <v>0.1</v>
      </c>
    </row>
  </sheetData>
  <sheetProtection/>
  <mergeCells count="4">
    <mergeCell ref="A6:G6"/>
    <mergeCell ref="B3:H3"/>
    <mergeCell ref="E1:I2"/>
    <mergeCell ref="A7:H7"/>
  </mergeCells>
  <printOptions/>
  <pageMargins left="1.04" right="0.47" top="0.75" bottom="0.75" header="0.3" footer="0.3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2015-07-29T13:51:03Z</cp:lastPrinted>
  <dcterms:created xsi:type="dcterms:W3CDTF">2006-09-28T05:33:49Z</dcterms:created>
  <dcterms:modified xsi:type="dcterms:W3CDTF">2016-07-20T11:13:30Z</dcterms:modified>
  <cp:category/>
  <cp:version/>
  <cp:contentType/>
  <cp:contentStatus/>
</cp:coreProperties>
</file>