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14955" windowHeight="10980" tabRatio="906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state="hidden" r:id="rId8"/>
  </sheets>
  <externalReferences>
    <externalReference r:id="rId11"/>
    <externalReference r:id="rId12"/>
  </externalReferences>
  <definedNames>
    <definedName name="_xlnm._FilterDatabase" localSheetId="1" hidden="1">'приложение 2'!$A$14:$G$199</definedName>
    <definedName name="_xlnm._FilterDatabase" localSheetId="2" hidden="1">'приложение 3'!$A$13:$F$192</definedName>
    <definedName name="_xlnm._FilterDatabase" localSheetId="3" hidden="1">'приложение 4 '!$A$13:$G$134</definedName>
    <definedName name="_xlnm.Print_Area" localSheetId="0">'приложение 1'!$A$1:$C$73</definedName>
    <definedName name="_xlnm.Print_Area" localSheetId="1">'приложение 2'!$A$1:$G$199</definedName>
    <definedName name="_xlnm.Print_Area" localSheetId="2">'приложение 3'!$A$1:$F$198</definedName>
    <definedName name="_xlnm.Print_Area" localSheetId="3">'приложение 4 '!$A$1:$G$134</definedName>
    <definedName name="_xlnm.Print_Area" localSheetId="4">'приложение 5'!$A$1:$F$17</definedName>
    <definedName name="_xlnm.Print_Area" localSheetId="5">'приложение 6'!$A$1:$C$21</definedName>
    <definedName name="_xlnm.Print_Area" localSheetId="6">'приложение 7'!$A$1:$I$22</definedName>
  </definedNames>
  <calcPr fullCalcOnLoad="1"/>
</workbook>
</file>

<file path=xl/sharedStrings.xml><?xml version="1.0" encoding="utf-8"?>
<sst xmlns="http://schemas.openxmlformats.org/spreadsheetml/2006/main" count="2200" uniqueCount="519">
  <si>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</si>
  <si>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</si>
  <si>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</si>
  <si>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</si>
  <si>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</si>
  <si>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</si>
  <si>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</si>
  <si>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</si>
  <si>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</si>
  <si>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</si>
  <si>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</si>
  <si>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</si>
  <si>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</si>
  <si>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</si>
  <si>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</si>
  <si>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</si>
  <si>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</si>
  <si>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</si>
  <si>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</si>
  <si>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</si>
  <si>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</si>
  <si>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</si>
  <si>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</si>
  <si>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</si>
  <si>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</si>
  <si>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</si>
  <si>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</si>
  <si>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</si>
  <si>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</si>
  <si>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</si>
  <si>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</si>
  <si>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</si>
  <si>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</si>
  <si>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</si>
  <si>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</si>
  <si>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</si>
  <si>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</si>
  <si>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</si>
  <si>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</si>
  <si>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</si>
  <si>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>ГРБС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</si>
  <si>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</si>
  <si>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</si>
  <si>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</si>
  <si>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</si>
  <si>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</si>
  <si>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</si>
  <si>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</si>
  <si>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</si>
  <si>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</si>
  <si>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</si>
  <si>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</si>
  <si>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</si>
  <si>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</si>
  <si>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</si>
  <si>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</si>
  <si>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</si>
  <si>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</si>
  <si>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</si>
  <si>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</si>
  <si>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</si>
  <si>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</si>
  <si>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</si>
  <si>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</si>
  <si>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</si>
  <si>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</si>
  <si>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</si>
  <si>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</si>
  <si>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</si>
  <si>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</si>
  <si>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</si>
  <si>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</si>
  <si>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</si>
  <si>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</si>
  <si>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</si>
  <si>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</si>
  <si>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</si>
  <si>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</si>
  <si>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</si>
  <si>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</si>
  <si>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</si>
  <si>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</si>
  <si>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</si>
  <si>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</si>
  <si>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</si>
  <si>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</si>
  <si>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</si>
  <si>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 xml:space="preserve">02 2 02 00000 </t>
  </si>
  <si>
    <t xml:space="preserve">02 2 02 90200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</si>
  <si>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</si>
  <si>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</si>
  <si>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</si>
  <si>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</si>
  <si>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</si>
  <si>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</si>
  <si>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</si>
  <si>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</si>
  <si>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</si>
  <si>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</si>
  <si>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</si>
  <si>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</si>
  <si>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</si>
  <si>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</si>
  <si>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</si>
  <si>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</si>
  <si>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</si>
  <si>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</si>
  <si>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</si>
  <si>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</si>
  <si>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</si>
  <si>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</si>
  <si>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</si>
  <si>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</si>
  <si>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</si>
  <si>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</si>
  <si>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</si>
  <si>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</si>
  <si>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</si>
  <si>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</si>
  <si>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</si>
  <si>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</si>
  <si>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</si>
  <si>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</si>
  <si>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</si>
  <si>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</si>
  <si>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</si>
  <si>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</si>
  <si>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</si>
  <si>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</si>
  <si>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</si>
  <si>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</si>
  <si>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</si>
  <si>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</si>
  <si>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</si>
  <si>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</si>
  <si>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</si>
  <si>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</si>
  <si>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</si>
  <si>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</si>
  <si>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</si>
  <si>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</si>
  <si>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</si>
  <si>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</si>
  <si>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</si>
  <si>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</si>
  <si>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</si>
  <si>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Приложение №6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</si>
  <si>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</si>
  <si>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</si>
  <si>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</si>
  <si>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</si>
  <si>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</si>
  <si>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</si>
  <si>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</si>
  <si>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</si>
  <si>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</si>
  <si>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</si>
  <si>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</si>
  <si>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</si>
  <si>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</si>
  <si>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</si>
  <si>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</si>
  <si>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</si>
  <si>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</si>
  <si>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</si>
  <si>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</si>
  <si>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</si>
  <si>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</si>
  <si>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</si>
  <si>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</si>
  <si>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</si>
  <si>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</si>
  <si>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</si>
  <si>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</si>
  <si>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</si>
  <si>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</si>
  <si>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</si>
  <si>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</si>
  <si>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</si>
  <si>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</si>
  <si>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</si>
  <si>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</si>
  <si>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</si>
  <si>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</si>
  <si>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</si>
  <si>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</si>
  <si>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</si>
  <si>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</si>
  <si>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</si>
  <si>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</si>
  <si>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</si>
  <si>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>01 1 05 00000</t>
  </si>
  <si>
    <t>01 1 05 90880</t>
  </si>
  <si>
    <t>700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</si>
  <si>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</si>
  <si>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</si>
  <si>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</si>
  <si>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</si>
  <si>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</si>
  <si>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</si>
  <si>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</si>
  <si>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</si>
  <si>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</si>
  <si>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</si>
  <si>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</si>
  <si>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</si>
  <si>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</si>
  <si>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</si>
  <si>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Единый сельскохозяйственный налог</t>
  </si>
  <si>
    <t>000 1 05 03000 01 0000 110</t>
  </si>
  <si>
    <t>000 1 05 03010 01 0000 110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</si>
  <si>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</si>
  <si>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</si>
  <si>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</si>
  <si>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Земельный налог </t>
  </si>
  <si>
    <t>000 1 06 06000 00 0000 110</t>
  </si>
  <si>
    <t>Земельный налог с организаций</t>
  </si>
  <si>
    <t>000 1 06 06030 00 0000 110</t>
  </si>
  <si>
    <t>Земельный налогс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</si>
  <si>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</si>
  <si>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</si>
  <si>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</si>
  <si>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</si>
  <si>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</si>
  <si>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</si>
  <si>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</si>
  <si>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</si>
  <si>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914 1 11 05025 13 0000 120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</si>
  <si>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</si>
  <si>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</si>
  <si>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</si>
  <si>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</si>
  <si>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</si>
  <si>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</si>
  <si>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</si>
  <si>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ущерба.</t>
  </si>
  <si>
    <t>000 1 16 00000 00 0000 140</t>
  </si>
  <si>
    <t>Прочие неналоговые доходы бюджетов поселений</t>
  </si>
  <si>
    <t>000 1 17 05050 00 0000 180</t>
  </si>
  <si>
    <t>Прочие неналоговые доходы,зачисляемые в бюджеты городских поселений</t>
  </si>
  <si>
    <t>000 1 17 05050 13 0000 180</t>
  </si>
  <si>
    <t>Безвозмездные поступления</t>
  </si>
  <si>
    <t>000 2 00 00000 00 0000 000</t>
  </si>
  <si>
    <t>Дотации Бюджетам поселений</t>
  </si>
  <si>
    <t>Субсидии бюджетам поселений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</si>
  <si>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</si>
  <si>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субсидии бюджетам городских поселений</t>
  </si>
  <si>
    <t>Межбюджетные трансферты бюджетам поселений</t>
  </si>
  <si>
    <t>Приложение № 5</t>
  </si>
  <si>
    <t xml:space="preserve">Расходы бюджета всего (тыс. руб.) - </t>
  </si>
  <si>
    <t>Общегосударственные вопросы Рз 01 ПР 00</t>
  </si>
  <si>
    <t>Национальн. безопасность и правоохранит. деятел-ть Рз 03 ПР 00</t>
  </si>
  <si>
    <t xml:space="preserve">Национальная экономика Рз 04 ПР 00 - </t>
  </si>
  <si>
    <t xml:space="preserve">Жилищно-коммунальное хозяйство Рз 05 ПР 00 - </t>
  </si>
  <si>
    <t>Культура,кинематоргафия Рз 08 Пр 00</t>
  </si>
  <si>
    <t xml:space="preserve">Социальная политика Рз 10 ПР 00 - </t>
  </si>
  <si>
    <t>Обслуживание государственного и муниципального долга Рз 13 Пр 00 -</t>
  </si>
  <si>
    <t>Приложение №2</t>
  </si>
  <si>
    <t>Приложение №3</t>
  </si>
  <si>
    <t>Приложение №4</t>
  </si>
  <si>
    <t>Приложение № 7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</si>
  <si>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</si>
  <si>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</si>
  <si>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</si>
  <si>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городского поселения город Бобров "Муниципальное управление и гражданское общество"</t>
  </si>
  <si>
    <t xml:space="preserve">Подпрограмма "Развитие и модернизация населения от угроз чрезвычайных ситуаций и пожаров" </t>
  </si>
  <si>
    <t>01 2 00 00000</t>
  </si>
  <si>
    <t>Основное мероприятие "Повышение готовности к ликвидации черезвычайных ситуаций"</t>
  </si>
  <si>
    <t>01 2 01 00000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</si>
  <si>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</si>
  <si>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01 2 00 91430</t>
  </si>
  <si>
    <t>Обеспечение проведения выборов и референдумов</t>
  </si>
  <si>
    <t>07</t>
  </si>
  <si>
    <t>Подпрограмма "Управление муниципальными финансами и муниципальным имуществом "</t>
  </si>
  <si>
    <t xml:space="preserve"> 01 1 00 00000</t>
  </si>
  <si>
    <t>Основное мероприятие «Избирательная комиссия городского поселения город Бобров»</t>
  </si>
  <si>
    <t>01 1 04 00000</t>
  </si>
  <si>
    <t>01 1 04 92070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</si>
  <si>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</si>
  <si>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1.1.4.</t>
  </si>
  <si>
    <t>Дотации бюджетам городских поселений на поддержку мер по обеспечению сбалансированности бюджетов</t>
  </si>
  <si>
    <t>000 2 02 15002 13 0000 151</t>
  </si>
  <si>
    <t xml:space="preserve">Основное мероприятие"Расходы на обеспечение деятельности МКУ"СКООМС" </t>
  </si>
  <si>
    <t>01 1 07 00000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</si>
  <si>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</si>
  <si>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</si>
  <si>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</si>
  <si>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</si>
  <si>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</si>
  <si>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</si>
  <si>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</si>
  <si>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</si>
  <si>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</si>
  <si>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</si>
  <si>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</si>
  <si>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</si>
  <si>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 xml:space="preserve">Процентные платежи (обслуживание государственного и муниципального долга) </t>
  </si>
  <si>
    <t>01 1 04 0000</t>
  </si>
  <si>
    <t>1.1.5.</t>
  </si>
  <si>
    <t>1.1.7.</t>
  </si>
  <si>
    <t>1.2.</t>
  </si>
  <si>
    <t>1.2.1.</t>
  </si>
  <si>
    <t xml:space="preserve"> 02 1 02 00000</t>
  </si>
  <si>
    <t>2.3.8.</t>
  </si>
  <si>
    <t xml:space="preserve"> в т.ч. оплата труда муниципальных служащих (2 человека)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</si>
  <si>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</si>
  <si>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</si>
  <si>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</si>
  <si>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</si>
  <si>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</si>
  <si>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</si>
  <si>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01 2 02 00000</t>
  </si>
  <si>
    <t>01 2 02 91440</t>
  </si>
  <si>
    <t>01 2 02 20540</t>
  </si>
  <si>
    <t>1.2.2.</t>
  </si>
  <si>
    <t>Мероприятия по развитию сети автомобильных дорог местного значения поселения</t>
  </si>
  <si>
    <t>Код показателя</t>
  </si>
  <si>
    <t>Наименование показателя</t>
  </si>
  <si>
    <t>000 8 50 00000 00 0000 000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</si>
  <si>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</si>
  <si>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</si>
  <si>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</si>
  <si>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</si>
  <si>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</si>
  <si>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</si>
  <si>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000 1 06 01030 00 0000 000</t>
  </si>
  <si>
    <t>000 1 11 00000 00 0000 120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</si>
  <si>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</si>
  <si>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000 1 14 00000 00 0000 400</t>
  </si>
  <si>
    <t>000 2 02 10000 00 0000 150</t>
  </si>
  <si>
    <t>000 2 02 15001 13 0000 150</t>
  </si>
  <si>
    <t>Дотация бюджетам городских поселений на выравневание уровня бюджетной обеспеченности</t>
  </si>
  <si>
    <t>000 2 02 20000 00 0000 150</t>
  </si>
  <si>
    <t>000 2 02 20302 13 0000 150</t>
  </si>
  <si>
    <t>000 2 02 25555 13 0000 150</t>
  </si>
  <si>
    <t xml:space="preserve">000 2 02 29999 13 0000 150 </t>
  </si>
  <si>
    <t>Прочие межбюджетные трансферты, передаваемые бюджетам городских поселений</t>
  </si>
  <si>
    <t>Приложение №1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</si>
  <si>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</si>
  <si>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</si>
  <si>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</si>
  <si>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</si>
  <si>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</si>
  <si>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Основное мероприятие «Переселение граждан из аварийного жилищного фонда, признанного таковым после 01.01.2012 года»</t>
  </si>
  <si>
    <t>02 3 01 S8600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</si>
  <si>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</si>
  <si>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</si>
  <si>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</si>
  <si>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Основное мероприятие "Региональный проект "Формирование комфортной городской среды""</t>
  </si>
  <si>
    <t>02 3 F2 00000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</si>
  <si>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</si>
  <si>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</si>
  <si>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</si>
  <si>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2.3.F2.</t>
  </si>
  <si>
    <t xml:space="preserve">02 2 02 S8100 </t>
  </si>
  <si>
    <t>№п/п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</si>
  <si>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</si>
  <si>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</si>
  <si>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</si>
  <si>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</si>
  <si>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 4 01 S8670</t>
  </si>
  <si>
    <t>02 3 03 78490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</si>
  <si>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</si>
  <si>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</si>
  <si>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</si>
  <si>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</si>
  <si>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</si>
  <si>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S8350</t>
  </si>
  <si>
    <t>Основное мероприятие "Переселение граждан из аварийного жилищного фонда, признанного таковым до 01.01.2017 года"</t>
  </si>
  <si>
    <t>02 3 F3 09502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</si>
  <si>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</si>
  <si>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09602</t>
  </si>
  <si>
    <t>2.3.F3.</t>
  </si>
  <si>
    <t>000 1 16 02020 02 0000 140</t>
  </si>
  <si>
    <t>000 1 16 10123 01 0131 140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</si>
  <si>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</si>
  <si>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</si>
  <si>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02 3 07 L5760</t>
  </si>
  <si>
    <t>02 3 F3 67483</t>
  </si>
  <si>
    <t>02 3 F3 67484</t>
  </si>
  <si>
    <t>Сумма</t>
  </si>
  <si>
    <t>тыс. рублей</t>
  </si>
  <si>
    <t>000 1 01 02040 01 0000 110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</si>
  <si>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</si>
  <si>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</si>
  <si>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</si>
  <si>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</si>
  <si>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</si>
  <si>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000 2 07 05000 00 0000 150</t>
  </si>
  <si>
    <t>Прочие безвозмездные поступления в бюджеты поселений</t>
  </si>
  <si>
    <t>000 2 07 05030 13 0000 150</t>
  </si>
  <si>
    <t>Прочие безвозмездные поступления в бюджеты городских поселений</t>
  </si>
  <si>
    <t>Сумма (тыс.рублей)</t>
  </si>
  <si>
    <t>Проведение выборов в представительные органы муниципального образования (Иные бюджетные ассигнования)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</si>
  <si>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</si>
  <si>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01 1 W0 00000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</si>
  <si>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</si>
  <si>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90200</t>
  </si>
  <si>
    <t>Обеспечение пожарной безопасности</t>
  </si>
  <si>
    <t>01 2 02 90200</t>
  </si>
  <si>
    <t>Основное мероприятие "Благоустройство территорий муниципальных образований"</t>
  </si>
  <si>
    <t>02 2 01 00000</t>
  </si>
  <si>
    <t>02 2 01 S8910</t>
  </si>
  <si>
    <t>02 3 F3 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</si>
  <si>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</si>
  <si>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</si>
  <si>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3 F3 6748S</t>
  </si>
  <si>
    <t>02 3 06 90200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</si>
  <si>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</si>
  <si>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</si>
  <si>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</si>
  <si>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54240</t>
  </si>
  <si>
    <t>02 3 F2 Д4240</t>
  </si>
  <si>
    <t>1.1.W.</t>
  </si>
  <si>
    <t>2.2.1.</t>
  </si>
  <si>
    <t>02 3 01 09602</t>
  </si>
  <si>
    <t>000 2 02 49999 13 0000 150</t>
  </si>
  <si>
    <t>000 2 02 45424 13 0000 150</t>
  </si>
  <si>
    <t>000 2 02 40000 00 0000 150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</si>
  <si>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</si>
  <si>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</si>
  <si>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</si>
  <si>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</si>
  <si>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02 3 08 90200</t>
  </si>
  <si>
    <t>02 3 07 78270</t>
  </si>
  <si>
    <t>02 3 F2 Д5550</t>
  </si>
  <si>
    <t>02 3 08 S8530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</si>
  <si>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области.</t>
  </si>
  <si>
    <t>Подпрограмма "Энергоэффективность и развитие энергетики"</t>
  </si>
  <si>
    <t>Основное мероприятие "Энергосбережение и повышение энергетической эффективности в системе наружного освещения"</t>
  </si>
  <si>
    <t>02 4 01 S8140</t>
  </si>
  <si>
    <t>Зарезервированные средства, подлежащие распределению в связи с особеностью исполнения бюджета (Иные бюджетные ассигнования)</t>
  </si>
  <si>
    <t>01 1 06 90010</t>
  </si>
  <si>
    <t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t>
  </si>
  <si>
    <t>02 3 F2 55550</t>
  </si>
  <si>
    <t xml:space="preserve">Реализация программ формирования современной городской среды </t>
  </si>
  <si>
    <t>Выполнение других расходных обязательств (капитальные вложения в объекты недвижимого имущества государственной (муниципальной) собственности)</t>
  </si>
  <si>
    <t>02 3 F2 S9090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</si>
  <si>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</si>
  <si>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t>
  </si>
  <si>
    <t>Обеспечение комплексного развития сельских территорий (межбюджетные трансферты)</t>
  </si>
  <si>
    <t xml:space="preserve">Реализация программ формирования современной городской среды (в целях достижения значений дополнительного результата) </t>
  </si>
  <si>
    <t>Закупка товаров, работ и услуг для обеспечения государственных (муниципальных) нужд</t>
  </si>
  <si>
    <t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t>
  </si>
  <si>
    <t xml:space="preserve">Расходы на капитальный ремонт и ремонт автомобильных дорог общего пользования местного значения </t>
  </si>
  <si>
    <t>02 3 03 S9120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</si>
  <si>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t>
  </si>
  <si>
    <t>02 3 02 S8830</t>
  </si>
  <si>
    <t>Расходы на переселение граждан из жилых помещений, признанных непригодными для проживания</t>
  </si>
  <si>
    <t>Основное мероприятие "Переселение граждан из помещений, признанных непригодными для проживания"</t>
  </si>
  <si>
    <t>02 3 02 00000</t>
  </si>
  <si>
    <t>2.3.2.</t>
  </si>
  <si>
    <t xml:space="preserve">02 3 02 00000 </t>
  </si>
  <si>
    <t>Мероприятия по развитию сети автомобильных дорог местного значения поселения (закупка товаров, работ и услуг для госуд-х (муниципальных) нужд)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</si>
  <si>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</si>
  <si>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</si>
  <si>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</si>
  <si>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</si>
  <si>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от "24" декабря 2021 года №67</t>
  </si>
  <si>
    <t>Код классификации</t>
  </si>
  <si>
    <t>2023 год</t>
  </si>
  <si>
    <t>2024 год</t>
  </si>
  <si>
    <t>ИСТОЧНИКИ ВНУТРЕННЕГО ФИНАНСИРОВАНИЯ ДЕФИЦИТОВ БЮДЖЕТОВ</t>
  </si>
  <si>
    <t>00 00 00 00 00 0000 000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</si>
  <si>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</si>
  <si>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</si>
  <si>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</si>
  <si>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</si>
  <si>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</si>
  <si>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</si>
  <si>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из них бюджетные кредиты на пополнение остатков средств на счетах бюджетов городских поселений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</si>
  <si>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</si>
  <si>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</si>
  <si>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</si>
  <si>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</si>
  <si>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</si>
  <si>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</si>
  <si>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</si>
  <si>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</si>
  <si>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</si>
  <si>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</si>
  <si>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городских поселений </t>
  </si>
  <si>
    <t>01 05 02 01 13 0000 510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</si>
  <si>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</si>
  <si>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</si>
  <si>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</si>
  <si>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</si>
  <si>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 xml:space="preserve">Уменьшение прочих остатков денежных средств бюджетов городских поселений </t>
  </si>
  <si>
    <t>01 05 02 01 13 0000 610</t>
  </si>
  <si>
    <t>тыс. руб.</t>
  </si>
  <si>
    <t>Приложение №8</t>
  </si>
  <si>
    <r>
      <rPr>
        <sz val="10"/>
        <rFont val="Arial Cyr"/>
        <family val="0"/>
      </rPr>
      <t xml:space="preserve"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t>
    </r>
  </si>
  <si>
    <t>за 1 квартал 2023 года</t>
  </si>
  <si>
    <t>Источники внутреннего финансирования дефицита бюджета городского поселения-город Бобров</t>
  </si>
  <si>
    <t xml:space="preserve">к  постановлению администрации городского поселения-город Бобров Бобровского муниципального района Воронежской области                 </t>
  </si>
  <si>
    <t>к постановлению администрации городского поселения-город Бобров Бобровского муниципального района Воронежской области</t>
  </si>
  <si>
    <t>Поступление доходов в бюджет городского поселения-город Бобров</t>
  </si>
  <si>
    <t xml:space="preserve">Ведомственная структура расходов бюджета городского поселения-город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</si>
  <si>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Распределение бюджетных ассигнований 
на исполнение публичных нормативных обязательств 
городского поселения-город Бобров </t>
  </si>
  <si>
    <t>Дорожный фонд городского поселения-город Бобров</t>
  </si>
  <si>
    <t>000 1 01 02080 01 0000 110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</si>
  <si>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</t>
  </si>
  <si>
    <t xml:space="preserve">000 1 01 02130 01 1000 110 </t>
  </si>
  <si>
    <t>НДФЛ с доходов в виде дивидендов, источником которых является налоговый агент:  
– при налоговой базе до 5 млн руб. включительно</t>
  </si>
  <si>
    <t>100 1 03 02000 00 0000 000</t>
  </si>
  <si>
    <t>000 2 02 20302 13 0000 151</t>
  </si>
  <si>
    <t>000 2 02 25555 13 0000 151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</si>
  <si>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</si>
  <si>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</si>
  <si>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Отчет об исполнении расходной части                                                                                                                                                                               бюджета городского поселения-город Бобров</t>
  </si>
  <si>
    <t>исполнено на 01.07.2023г.</t>
  </si>
  <si>
    <t>за 2 квартал 2023 года</t>
  </si>
  <si>
    <t>000 2 08 05000 13 0000 150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</si>
  <si>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</si>
  <si>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000 1 16 07010 13 0000 140</t>
  </si>
  <si>
    <t>Штрафы, неустойки,пени, уплаченные в случае просрочки исполнения поставщиком (подрядчиком, исполнителем) обязательств,предусмотренных муниципальным контрактом,заключенным муниципальным органом, казенным учреждением гороского поселения</t>
  </si>
  <si>
    <t>от "13" июля 2023 года №407</t>
  </si>
  <si>
    <t>Распределение бюджетных ассигнований по разделам, подразделам, целевым статьям (муниципальным программам городского поселения-город Бобров), группам видов расходов классификации расходов бюджета городского поселения-город Бобров</t>
  </si>
  <si>
    <t>Распределение бюджетных ассигнований по целевым статьям (муниципальным программам городского поселения-город Бобров), группам видов расходов, разделам, подразделам классификации расходов бюджета городского поселения-город Бобров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</si>
</sst>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"/>
    <numFmt numFmtId="189" formatCode="0.00000"/>
    <numFmt numFmtId="190" formatCode="_-* #,##0.0_р_._-;\-* #,##0.0_р_._-;_-* &quot;-&quot;??_р_._-;_-@_-"/>
    <numFmt numFmtId="191" formatCode="#,##0.0_ ;\-#,##0.0\ "/>
    <numFmt numFmtId="192" formatCode="#,##0.0"/>
    <numFmt numFmtId="193" formatCode="_-* #,##0.0_р_._-;\-* #,##0.0_р_._-;_-* &quot;-&quot;?_р_._-;_-@_-"/>
    <numFmt numFmtId="194" formatCode="#,##0.000"/>
    <numFmt numFmtId="195" formatCode="#\ ?/?"/>
    <numFmt numFmtId="196" formatCode="#,##0.00000"/>
    <numFmt numFmtId="197" formatCode="#,##0.00000_ ;\-#,##0.00000\ "/>
    <numFmt numFmtId="198" formatCode="#,##0.00000_р_.;\-#,##0.00000_р_."/>
    <numFmt numFmtId="199" formatCode="0.000000"/>
    <numFmt numFmtId="200" formatCode="#,##0.00_ ;\-#,##0.00\ "/>
    <numFmt numFmtId="201" formatCode="#,##0.000_ ;\-#,##0.000\ "/>
    <numFmt numFmtId="202" formatCode="#,##0.0000_ ;\-#,##0.0000\ "/>
    <numFmt numFmtId="203" formatCode="_-* #,##0.000_р_._-;\-* #,##0.000_р_._-;_-* &quot;-&quot;??_р_._-;_-@_-"/>
    <numFmt numFmtId="204" formatCode="#,##0.0000_р_."/>
    <numFmt numFmtId="205" formatCode="#,##0.00000_р_."/>
    <numFmt numFmtId="206" formatCode="#,##0.0_р_."/>
    <numFmt numFmtId="207" formatCode="#,##0.0000"/>
    <numFmt numFmtId="208" formatCode="#,##0_ ;\-#,##0\ "/>
    <numFmt numFmtId="209" formatCode="#,##0.000000_ ;\-#,##0.000000\ "/>
    <numFmt numFmtId="210" formatCode="#,##0.000000"/>
  </numFmts>
  <fonts count="5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ill="0" applyBorder="0" applyAlignment="0" applyProtection="0"/>
    <xf numFmtId="0" fontId="5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8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91" fontId="6" fillId="0" borderId="10" xfId="64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/>
    </xf>
    <xf numFmtId="196" fontId="11" fillId="0" borderId="10" xfId="64" applyNumberFormat="1" applyFont="1" applyBorder="1" applyAlignment="1">
      <alignment horizontal="center" vertical="center"/>
    </xf>
    <xf numFmtId="196" fontId="14" fillId="0" borderId="10" xfId="64" applyNumberFormat="1" applyFont="1" applyBorder="1" applyAlignment="1">
      <alignment horizontal="center" vertical="center"/>
    </xf>
    <xf numFmtId="196" fontId="6" fillId="0" borderId="10" xfId="64" applyNumberFormat="1" applyFont="1" applyBorder="1" applyAlignment="1">
      <alignment horizontal="center" vertical="center"/>
    </xf>
    <xf numFmtId="196" fontId="6" fillId="0" borderId="10" xfId="0" applyNumberFormat="1" applyFont="1" applyBorder="1" applyAlignment="1">
      <alignment horizontal="center" vertical="center"/>
    </xf>
    <xf numFmtId="197" fontId="11" fillId="0" borderId="10" xfId="64" applyNumberFormat="1" applyFont="1" applyBorder="1" applyAlignment="1">
      <alignment horizontal="center" vertical="center" wrapText="1"/>
    </xf>
    <xf numFmtId="196" fontId="15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0" fillId="7" borderId="0" xfId="0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9" fillId="0" borderId="0" xfId="0" applyFont="1" applyAlignment="1">
      <alignment horizontal="right"/>
    </xf>
    <xf numFmtId="196" fontId="1" fillId="0" borderId="0" xfId="0" applyNumberFormat="1" applyFont="1" applyAlignment="1">
      <alignment/>
    </xf>
    <xf numFmtId="19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92" fontId="0" fillId="0" borderId="0" xfId="0" applyNumberFormat="1" applyAlignment="1">
      <alignment/>
    </xf>
    <xf numFmtId="192" fontId="8" fillId="0" borderId="10" xfId="0" applyNumberFormat="1" applyFont="1" applyFill="1" applyBorder="1" applyAlignment="1">
      <alignment horizontal="right"/>
    </xf>
    <xf numFmtId="192" fontId="7" fillId="0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191" fontId="7" fillId="0" borderId="10" xfId="68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92" fontId="8" fillId="0" borderId="10" xfId="68" applyNumberFormat="1" applyFont="1" applyBorder="1" applyAlignment="1">
      <alignment horizontal="center" vertical="center"/>
    </xf>
    <xf numFmtId="192" fontId="7" fillId="0" borderId="10" xfId="68" applyNumberFormat="1" applyFont="1" applyFill="1" applyBorder="1" applyAlignment="1">
      <alignment horizontal="center" vertical="center"/>
    </xf>
    <xf numFmtId="206" fontId="8" fillId="0" borderId="10" xfId="68" applyNumberFormat="1" applyFont="1" applyBorder="1" applyAlignment="1">
      <alignment horizontal="center" vertical="center"/>
    </xf>
    <xf numFmtId="205" fontId="1" fillId="0" borderId="0" xfId="0" applyNumberFormat="1" applyFont="1" applyAlignment="1">
      <alignment/>
    </xf>
    <xf numFmtId="206" fontId="8" fillId="0" borderId="10" xfId="68" applyNumberFormat="1" applyFont="1" applyFill="1" applyBorder="1" applyAlignment="1">
      <alignment horizontal="center" vertical="center"/>
    </xf>
    <xf numFmtId="205" fontId="1" fillId="0" borderId="0" xfId="0" applyNumberFormat="1" applyFont="1" applyFill="1" applyAlignment="1">
      <alignment/>
    </xf>
    <xf numFmtId="206" fontId="7" fillId="0" borderId="10" xfId="68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9" fillId="0" borderId="10" xfId="0" applyFont="1" applyFill="1" applyBorder="1" applyAlignment="1">
      <alignment vertical="center" wrapText="1"/>
    </xf>
    <xf numFmtId="191" fontId="7" fillId="35" borderId="10" xfId="68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92" fontId="8" fillId="0" borderId="10" xfId="0" applyNumberFormat="1" applyFont="1" applyBorder="1" applyAlignment="1">
      <alignment horizontal="center" vertical="center" wrapText="1"/>
    </xf>
    <xf numFmtId="192" fontId="7" fillId="35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206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57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91" fontId="8" fillId="0" borderId="10" xfId="68" applyNumberFormat="1" applyFont="1" applyFill="1" applyBorder="1" applyAlignment="1">
      <alignment horizontal="center" vertical="center"/>
    </xf>
    <xf numFmtId="191" fontId="8" fillId="0" borderId="10" xfId="68" applyNumberFormat="1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180" fontId="7" fillId="35" borderId="10" xfId="0" applyNumberFormat="1" applyFont="1" applyFill="1" applyBorder="1" applyAlignment="1">
      <alignment horizontal="center" vertical="center"/>
    </xf>
    <xf numFmtId="4" fontId="0" fillId="35" borderId="0" xfId="0" applyNumberFormat="1" applyFill="1" applyAlignment="1">
      <alignment/>
    </xf>
    <xf numFmtId="0" fontId="9" fillId="35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200" fontId="7" fillId="0" borderId="10" xfId="68" applyNumberFormat="1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center" vertical="center"/>
    </xf>
    <xf numFmtId="194" fontId="7" fillId="0" borderId="10" xfId="68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92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192" fontId="7" fillId="36" borderId="10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left" wrapText="1"/>
    </xf>
    <xf numFmtId="49" fontId="7" fillId="19" borderId="10" xfId="0" applyNumberFormat="1" applyFont="1" applyFill="1" applyBorder="1" applyAlignment="1">
      <alignment horizontal="center" vertical="center"/>
    </xf>
    <xf numFmtId="191" fontId="7" fillId="19" borderId="10" xfId="68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9" fillId="19" borderId="10" xfId="0" applyFont="1" applyFill="1" applyBorder="1" applyAlignment="1">
      <alignment wrapText="1"/>
    </xf>
    <xf numFmtId="192" fontId="7" fillId="19" borderId="10" xfId="68" applyNumberFormat="1" applyFont="1" applyFill="1" applyBorder="1" applyAlignment="1">
      <alignment horizontal="center" vertical="center"/>
    </xf>
    <xf numFmtId="206" fontId="8" fillId="19" borderId="10" xfId="68" applyNumberFormat="1" applyFont="1" applyFill="1" applyBorder="1" applyAlignment="1">
      <alignment horizontal="center" vertical="center"/>
    </xf>
    <xf numFmtId="206" fontId="7" fillId="19" borderId="10" xfId="68" applyNumberFormat="1" applyFont="1" applyFill="1" applyBorder="1" applyAlignment="1">
      <alignment horizontal="center" vertical="center"/>
    </xf>
    <xf numFmtId="49" fontId="10" fillId="19" borderId="10" xfId="0" applyNumberFormat="1" applyFont="1" applyFill="1" applyBorder="1" applyAlignment="1">
      <alignment horizontal="center"/>
    </xf>
    <xf numFmtId="49" fontId="10" fillId="19" borderId="10" xfId="0" applyNumberFormat="1" applyFont="1" applyFill="1" applyBorder="1" applyAlignment="1">
      <alignment horizontal="left" wrapText="1"/>
    </xf>
    <xf numFmtId="49" fontId="8" fillId="19" borderId="10" xfId="0" applyNumberFormat="1" applyFont="1" applyFill="1" applyBorder="1" applyAlignment="1">
      <alignment horizontal="center" vertical="center"/>
    </xf>
    <xf numFmtId="0" fontId="9" fillId="19" borderId="10" xfId="0" applyNumberFormat="1" applyFont="1" applyFill="1" applyBorder="1" applyAlignment="1">
      <alignment horizontal="left" wrapText="1"/>
    </xf>
    <xf numFmtId="49" fontId="9" fillId="19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192" fontId="8" fillId="20" borderId="10" xfId="0" applyNumberFormat="1" applyFont="1" applyFill="1" applyBorder="1" applyAlignment="1">
      <alignment horizontal="right" vertical="center" wrapText="1"/>
    </xf>
    <xf numFmtId="192" fontId="7" fillId="20" borderId="10" xfId="0" applyNumberFormat="1" applyFont="1" applyFill="1" applyBorder="1" applyAlignment="1">
      <alignment horizontal="right" vertical="center" wrapText="1"/>
    </xf>
    <xf numFmtId="196" fontId="58" fillId="7" borderId="0" xfId="0" applyNumberFormat="1" applyFont="1" applyFill="1" applyAlignment="1">
      <alignment horizontal="right"/>
    </xf>
    <xf numFmtId="4" fontId="20" fillId="0" borderId="0" xfId="0" applyNumberFormat="1" applyFont="1" applyAlignment="1">
      <alignment/>
    </xf>
    <xf numFmtId="0" fontId="1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Финансовый 5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\&#1041;&#1102;&#1078;&#1076;&#1077;&#1090;_2021-2023%20&#1075;.&#1075;\&#1055;&#1088;&#1080;&#1083;&#1086;&#1078;&#1077;&#1085;&#1080;&#1103;%20&#1082;%20&#1056;&#1077;&#1096;&#1077;&#1085;&#1080;&#1102;%20&#1086;&#1090;%2031.03.2021%20&#8470;16%20&#1087;&#1086;%20&#1073;&#1102;&#1076;&#1078;&#1077;&#1090;&#1091;%20&#1085;&#1072;%202021-2023&#1075;&#1075;.(&#1080;&#1079;&#1084;.%20&#1090;&#1088;&#1077;&#1090;&#1100;&#10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2;&#1086;&#1085;&#1086;&#1084;&#1080;&#1089;&#1090;\&#1041;&#1070;&#1044;&#1046;&#1045;&#1058;\&#1041;&#1102;&#1078;&#1076;&#1077;&#1090;_2022-2024%20&#1075;.&#1075;\&#1056;&#1077;&#1096;&#1077;&#1085;&#1080;&#1077;%2050%20&#1086;&#1090;%2009.09.2022%20(&#1074;&#1086;&#1089;&#1100;&#1084;&#1099;&#1077;)\&#1055;&#1088;&#1080;&#1083;&#1086;&#1078;&#1077;&#1085;&#1080;&#1103;%20&#1082;%20&#1056;&#1077;&#1096;&#1077;&#1085;&#1080;&#1102;%20&#1086;&#1090;%2009.09.2022%20&#8470;50%20&#1086;%20&#1073;&#1102;&#1076;&#1078;&#1077;&#1090;&#1077;%20&#1085;&#1072;%202022-2024&#1075;&#1075;.%20(&#1080;&#1079;&#1084;&#1077;&#1085;&#1077;&#1085;&#1080;&#1103;%20&#1074;%20&#1073;&#1102;&#1076;&#1078;&#1077;&#1090;%202022%20&#1074;&#1086;&#1089;&#1100;&#1084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2)"/>
      <sheetName val="приложение 2 (1)"/>
      <sheetName val="приложение 3 (1)"/>
      <sheetName val="приложение 4 (1)"/>
      <sheetName val="приложение 5 (1)"/>
      <sheetName val="приложение 6 (1)"/>
      <sheetName val="приложение 7 (1)"/>
      <sheetName val="приложение 8(1)"/>
      <sheetName val="приложение 9(1)"/>
      <sheetName val="приложение 10(1)"/>
      <sheetName val="приложение 11(1)"/>
      <sheetName val="приложение 12(2)"/>
      <sheetName val="Лист1"/>
    </sheetNames>
    <sheetDataSet>
      <sheetData sheetId="6">
        <row r="109">
          <cell r="G109">
            <v>0</v>
          </cell>
        </row>
        <row r="184">
          <cell r="A184" t="str">
            <v>Обслуживание государственного и муниципального долга                           </v>
          </cell>
        </row>
        <row r="185">
          <cell r="A185" t="str">
            <v>Обслуживание государственного и муниципального долга                                                       </v>
          </cell>
        </row>
        <row r="186">
          <cell r="A186" t="str">
            <v>Муниципальная программа городского поселения город Бобров "Муниципальное управление и гражданское общество"</v>
          </cell>
        </row>
        <row r="187">
          <cell r="A187" t="str">
            <v>Подпрограмма "Управление муниципальными финансами и муниципальным имуществом "</v>
          </cell>
        </row>
        <row r="188">
          <cell r="A188" t="str">
            <v>Основное мероприятие "Управление муниципальным долгом городского поселения город Бобров"</v>
          </cell>
        </row>
        <row r="189">
          <cell r="A189" t="str">
            <v>Процентные платежи (обслуживание государственного и муниципального долга) </v>
          </cell>
        </row>
      </sheetData>
      <sheetData sheetId="7">
        <row r="106">
          <cell r="A106" t="str">
            <v>Выполнение других расходных обязательств (Закупка товаров, работ и услуг для обеспечения государственных (муниципальных) нужд) </v>
          </cell>
        </row>
        <row r="107">
          <cell r="F107">
            <v>0</v>
          </cell>
        </row>
        <row r="130">
          <cell r="A130" t="str">
    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 (1)"/>
      <sheetName val="приложение 4 (1)"/>
      <sheetName val="приложение 5 (1)"/>
      <sheetName val="приложение 6 (1)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Лист1"/>
    </sheetNames>
    <sheetDataSet>
      <sheetData sheetId="1">
        <row r="14">
          <cell r="D14">
            <v>194745.9</v>
          </cell>
          <cell r="E14">
            <v>170131.6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73"/>
  <sheetViews>
    <sheetView view="pageBreakPreview" zoomScaleSheetLayoutView="100" zoomScalePageLayoutView="0" workbookViewId="0" topLeftCell="A1">
      <selection activeCell="A9" sqref="A9:C9"/>
    </sheetView>
  </sheetViews>
  <sheetFormatPr defaultColWidth="9.00390625" defaultRowHeight="12.75"/>
  <cols>
    <col min="1" max="1" width="33.75390625" style="0" customWidth="1"/>
    <col min="2" max="2" width="55.625" style="0" customWidth="1"/>
    <col min="3" max="3" width="36.125" style="0" customWidth="1"/>
    <col min="4" max="4" width="13.00390625" style="0" bestFit="1" customWidth="1"/>
    <col min="5" max="5" width="16.00390625" style="0" customWidth="1"/>
  </cols>
  <sheetData>
    <row r="1" spans="1:3" ht="15">
      <c r="A1" s="3"/>
      <c r="B1" s="69"/>
      <c r="C1" s="69" t="s">
        <v>337</v>
      </c>
    </row>
    <row r="2" spans="1:3" ht="15">
      <c r="A2" s="3"/>
      <c r="B2" s="69"/>
      <c r="C2" s="160" t="s">
        <v>495</v>
      </c>
    </row>
    <row r="3" spans="1:3" ht="15">
      <c r="A3" s="3"/>
      <c r="B3" s="69"/>
      <c r="C3" s="160"/>
    </row>
    <row r="4" spans="1:3" ht="15">
      <c r="A4" s="3"/>
      <c r="B4" s="69"/>
      <c r="C4" s="160"/>
    </row>
    <row r="5" spans="1:3" ht="15">
      <c r="A5" s="3"/>
      <c r="B5" s="69"/>
      <c r="C5" s="160"/>
    </row>
    <row r="6" spans="1:3" ht="15">
      <c r="A6" s="3"/>
      <c r="B6" s="69"/>
      <c r="C6" s="69" t="s">
        <v>516</v>
      </c>
    </row>
    <row r="7" spans="1:2" ht="12.75">
      <c r="A7" s="3"/>
      <c r="B7" s="3"/>
    </row>
    <row r="8" spans="1:2" ht="12.75">
      <c r="A8" s="3"/>
      <c r="B8" s="3"/>
    </row>
    <row r="9" spans="1:3" ht="36" customHeight="1">
      <c r="A9" s="161" t="s">
        <v>496</v>
      </c>
      <c r="B9" s="161"/>
      <c r="C9" s="161"/>
    </row>
    <row r="10" spans="1:3" ht="28.5" customHeight="1">
      <c r="A10" s="161" t="s">
        <v>511</v>
      </c>
      <c r="B10" s="161"/>
      <c r="C10" s="161"/>
    </row>
    <row r="11" spans="1:3" ht="18.75">
      <c r="A11" s="70"/>
      <c r="B11" s="71" t="s">
        <v>380</v>
      </c>
      <c r="C11" s="72" t="s">
        <v>381</v>
      </c>
    </row>
    <row r="12" spans="1:4" ht="35.25" customHeight="1">
      <c r="A12" s="73" t="s">
        <v>316</v>
      </c>
      <c r="B12" s="73" t="s">
        <v>317</v>
      </c>
      <c r="C12" s="73" t="s">
        <v>510</v>
      </c>
      <c r="D12" s="87" t="e">
        <f>109171.8-#REF!</f>
        <v>#REF!</v>
      </c>
    </row>
    <row r="13" spans="1:3" ht="18.75">
      <c r="A13" s="35">
        <v>1</v>
      </c>
      <c r="B13" s="35">
        <v>2</v>
      </c>
      <c r="C13" s="35">
        <v>3</v>
      </c>
    </row>
    <row r="14" spans="1:3" ht="18.75">
      <c r="A14" s="74" t="s">
        <v>318</v>
      </c>
      <c r="B14" s="75" t="s">
        <v>10</v>
      </c>
      <c r="C14" s="88">
        <f>C15+C55</f>
        <v>74636.56302999999</v>
      </c>
    </row>
    <row r="15" spans="1:5" ht="22.5" customHeight="1">
      <c r="A15" s="76" t="s">
        <v>194</v>
      </c>
      <c r="B15" s="77" t="s">
        <v>319</v>
      </c>
      <c r="C15" s="89">
        <f>C16+C25+C30+C32+C34+C39+C43+C47+C53</f>
        <v>49501.1026</v>
      </c>
      <c r="D15" t="e">
        <f>#REF!*2.5%</f>
        <v>#REF!</v>
      </c>
      <c r="E15" t="e">
        <f>#REF!*5%</f>
        <v>#REF!</v>
      </c>
    </row>
    <row r="16" spans="1:3" ht="25.5" customHeight="1">
      <c r="A16" s="76" t="s">
        <v>196</v>
      </c>
      <c r="B16" s="76" t="s">
        <v>195</v>
      </c>
      <c r="C16" s="90">
        <f>C17+C18+C19+C20+C21+C22+C23+C24</f>
        <v>22033.833329999998</v>
      </c>
    </row>
    <row r="17" spans="1:3" ht="131.25">
      <c r="A17" s="78" t="s">
        <v>197</v>
      </c>
      <c r="B17" s="78" t="s">
        <v>320</v>
      </c>
      <c r="C17" s="90">
        <v>21223.7</v>
      </c>
    </row>
    <row r="18" spans="1:3" ht="192" customHeight="1">
      <c r="A18" s="79" t="s">
        <v>198</v>
      </c>
      <c r="B18" s="79" t="s">
        <v>321</v>
      </c>
      <c r="C18" s="90">
        <v>27.90758</v>
      </c>
    </row>
    <row r="19" spans="1:3" ht="75">
      <c r="A19" s="79" t="s">
        <v>199</v>
      </c>
      <c r="B19" s="79" t="s">
        <v>322</v>
      </c>
      <c r="C19" s="90">
        <v>27.33724</v>
      </c>
    </row>
    <row r="20" spans="1:3" ht="150" hidden="1">
      <c r="A20" s="79" t="s">
        <v>382</v>
      </c>
      <c r="B20" s="79" t="s">
        <v>323</v>
      </c>
      <c r="C20" s="90">
        <v>0</v>
      </c>
    </row>
    <row r="21" spans="1:3" ht="150" hidden="1">
      <c r="A21" s="79" t="s">
        <v>338</v>
      </c>
      <c r="B21" s="79" t="s">
        <v>339</v>
      </c>
      <c r="C21" s="90">
        <v>0</v>
      </c>
    </row>
    <row r="22" spans="1:3" ht="150">
      <c r="A22" s="79" t="s">
        <v>338</v>
      </c>
      <c r="B22" s="79" t="s">
        <v>419</v>
      </c>
      <c r="C22" s="90"/>
    </row>
    <row r="23" spans="1:3" ht="150">
      <c r="A23" s="79" t="s">
        <v>500</v>
      </c>
      <c r="B23" s="79" t="s">
        <v>501</v>
      </c>
      <c r="C23" s="90">
        <v>577.59351</v>
      </c>
    </row>
    <row r="24" spans="1:3" ht="93.75">
      <c r="A24" s="79" t="s">
        <v>502</v>
      </c>
      <c r="B24" s="79" t="s">
        <v>503</v>
      </c>
      <c r="C24" s="90">
        <v>177.295</v>
      </c>
    </row>
    <row r="25" spans="1:3" ht="56.25">
      <c r="A25" s="79" t="s">
        <v>504</v>
      </c>
      <c r="B25" s="79" t="s">
        <v>200</v>
      </c>
      <c r="C25" s="90">
        <f>C26+C27+C28+C29</f>
        <v>7957.34482</v>
      </c>
    </row>
    <row r="26" spans="1:3" ht="112.5">
      <c r="A26" s="79" t="s">
        <v>202</v>
      </c>
      <c r="B26" s="77" t="s">
        <v>201</v>
      </c>
      <c r="C26" s="90">
        <v>4102.0513</v>
      </c>
    </row>
    <row r="27" spans="1:3" ht="150">
      <c r="A27" s="79" t="s">
        <v>203</v>
      </c>
      <c r="B27" s="77" t="s">
        <v>324</v>
      </c>
      <c r="C27" s="90">
        <v>21.32217</v>
      </c>
    </row>
    <row r="28" spans="1:3" ht="112.5" customHeight="1">
      <c r="A28" s="79" t="s">
        <v>205</v>
      </c>
      <c r="B28" s="77" t="s">
        <v>204</v>
      </c>
      <c r="C28" s="90">
        <v>4345.78513</v>
      </c>
    </row>
    <row r="29" spans="1:3" ht="112.5" customHeight="1">
      <c r="A29" s="79" t="s">
        <v>207</v>
      </c>
      <c r="B29" s="77" t="s">
        <v>206</v>
      </c>
      <c r="C29" s="90">
        <v>-511.81378</v>
      </c>
    </row>
    <row r="30" spans="1:3" ht="18.75">
      <c r="A30" s="79" t="s">
        <v>209</v>
      </c>
      <c r="B30" s="79" t="s">
        <v>208</v>
      </c>
      <c r="C30" s="90">
        <f>C31</f>
        <v>1370.94741</v>
      </c>
    </row>
    <row r="31" spans="1:3" ht="18.75">
      <c r="A31" s="79" t="s">
        <v>210</v>
      </c>
      <c r="B31" s="79" t="s">
        <v>208</v>
      </c>
      <c r="C31" s="90">
        <v>1370.94741</v>
      </c>
    </row>
    <row r="32" spans="1:3" ht="26.25" customHeight="1">
      <c r="A32" s="79" t="s">
        <v>325</v>
      </c>
      <c r="B32" s="77" t="s">
        <v>211</v>
      </c>
      <c r="C32" s="90">
        <f>C33</f>
        <v>331.94682</v>
      </c>
    </row>
    <row r="33" spans="1:3" ht="75">
      <c r="A33" s="79" t="s">
        <v>213</v>
      </c>
      <c r="B33" s="79" t="s">
        <v>212</v>
      </c>
      <c r="C33" s="90">
        <v>331.94682</v>
      </c>
    </row>
    <row r="34" spans="1:3" ht="18.75">
      <c r="A34" s="79" t="s">
        <v>215</v>
      </c>
      <c r="B34" s="79" t="s">
        <v>214</v>
      </c>
      <c r="C34" s="90">
        <f>C35+C37</f>
        <v>13949.77757</v>
      </c>
    </row>
    <row r="35" spans="1:3" ht="18.75">
      <c r="A35" s="79" t="s">
        <v>217</v>
      </c>
      <c r="B35" s="79" t="s">
        <v>216</v>
      </c>
      <c r="C35" s="90">
        <f>C36</f>
        <v>13599.99608</v>
      </c>
    </row>
    <row r="36" spans="1:3" ht="56.25">
      <c r="A36" s="79" t="s">
        <v>219</v>
      </c>
      <c r="B36" s="79" t="s">
        <v>218</v>
      </c>
      <c r="C36" s="90">
        <v>13599.99608</v>
      </c>
    </row>
    <row r="37" spans="1:3" ht="18.75">
      <c r="A37" s="79" t="s">
        <v>221</v>
      </c>
      <c r="B37" s="79" t="s">
        <v>220</v>
      </c>
      <c r="C37" s="90">
        <f>C38</f>
        <v>349.78149</v>
      </c>
    </row>
    <row r="38" spans="1:3" ht="75">
      <c r="A38" s="79" t="s">
        <v>223</v>
      </c>
      <c r="B38" s="79" t="s">
        <v>222</v>
      </c>
      <c r="C38" s="90">
        <v>349.78149</v>
      </c>
    </row>
    <row r="39" spans="1:3" ht="56.25">
      <c r="A39" s="79" t="s">
        <v>326</v>
      </c>
      <c r="B39" s="79" t="s">
        <v>224</v>
      </c>
      <c r="C39" s="90">
        <f>C40+C41+C42</f>
        <v>2735.27099</v>
      </c>
    </row>
    <row r="40" spans="1:3" ht="131.25">
      <c r="A40" s="79" t="s">
        <v>225</v>
      </c>
      <c r="B40" s="79" t="s">
        <v>327</v>
      </c>
      <c r="C40" s="90">
        <v>2186.01983</v>
      </c>
    </row>
    <row r="41" spans="1:3" ht="131.25">
      <c r="A41" s="79" t="s">
        <v>227</v>
      </c>
      <c r="B41" s="79" t="s">
        <v>226</v>
      </c>
      <c r="C41" s="90">
        <v>0</v>
      </c>
    </row>
    <row r="42" spans="1:3" ht="131.25">
      <c r="A42" s="79" t="s">
        <v>229</v>
      </c>
      <c r="B42" s="79" t="s">
        <v>228</v>
      </c>
      <c r="C42" s="90">
        <v>549.25116</v>
      </c>
    </row>
    <row r="43" spans="1:3" ht="37.5">
      <c r="A43" s="79" t="s">
        <v>328</v>
      </c>
      <c r="B43" s="79" t="s">
        <v>230</v>
      </c>
      <c r="C43" s="90">
        <f>C44+C45+C46</f>
        <v>182.663</v>
      </c>
    </row>
    <row r="44" spans="1:3" ht="131.25" hidden="1">
      <c r="A44" s="79" t="s">
        <v>232</v>
      </c>
      <c r="B44" s="79" t="s">
        <v>231</v>
      </c>
      <c r="C44" s="90">
        <f>500-500</f>
        <v>0</v>
      </c>
    </row>
    <row r="45" spans="1:3" ht="75">
      <c r="A45" s="79" t="s">
        <v>234</v>
      </c>
      <c r="B45" s="79" t="s">
        <v>233</v>
      </c>
      <c r="C45" s="90">
        <v>182.663</v>
      </c>
    </row>
    <row r="46" spans="1:3" ht="93.75">
      <c r="A46" s="79" t="s">
        <v>356</v>
      </c>
      <c r="B46" s="79" t="s">
        <v>357</v>
      </c>
      <c r="C46" s="90"/>
    </row>
    <row r="47" spans="1:3" ht="18.75">
      <c r="A47" s="79" t="s">
        <v>236</v>
      </c>
      <c r="B47" s="79" t="s">
        <v>235</v>
      </c>
      <c r="C47" s="90">
        <f>C49+C51+C52+C50</f>
        <v>939.07866</v>
      </c>
    </row>
    <row r="48" spans="1:3" ht="109.5" customHeight="1" hidden="1">
      <c r="A48" s="91" t="s">
        <v>383</v>
      </c>
      <c r="B48" s="91" t="s">
        <v>384</v>
      </c>
      <c r="C48" s="90">
        <v>0</v>
      </c>
    </row>
    <row r="49" spans="1:3" ht="72" customHeight="1">
      <c r="A49" s="79" t="s">
        <v>373</v>
      </c>
      <c r="B49" s="79" t="s">
        <v>375</v>
      </c>
      <c r="C49" s="90">
        <v>44</v>
      </c>
    </row>
    <row r="50" spans="1:3" ht="141" customHeight="1">
      <c r="A50" s="79" t="s">
        <v>514</v>
      </c>
      <c r="B50" s="79" t="s">
        <v>515</v>
      </c>
      <c r="C50" s="90">
        <v>894.0277</v>
      </c>
    </row>
    <row r="51" spans="1:3" ht="72" customHeight="1">
      <c r="A51" s="79" t="s">
        <v>385</v>
      </c>
      <c r="B51" s="79" t="s">
        <v>386</v>
      </c>
      <c r="C51" s="90">
        <v>0</v>
      </c>
    </row>
    <row r="52" spans="1:3" ht="223.5" customHeight="1">
      <c r="A52" s="79" t="s">
        <v>374</v>
      </c>
      <c r="B52" s="79" t="s">
        <v>376</v>
      </c>
      <c r="C52" s="90">
        <v>1.05096</v>
      </c>
    </row>
    <row r="53" spans="1:3" ht="39" customHeight="1">
      <c r="A53" s="79" t="s">
        <v>238</v>
      </c>
      <c r="B53" s="79" t="s">
        <v>237</v>
      </c>
      <c r="C53" s="90">
        <f>C54</f>
        <v>0.24</v>
      </c>
    </row>
    <row r="54" spans="1:3" ht="33.75" customHeight="1">
      <c r="A54" s="79" t="s">
        <v>240</v>
      </c>
      <c r="B54" s="79" t="s">
        <v>239</v>
      </c>
      <c r="C54" s="90">
        <v>0.24</v>
      </c>
    </row>
    <row r="55" spans="1:3" ht="18.75">
      <c r="A55" s="80" t="s">
        <v>242</v>
      </c>
      <c r="B55" s="79" t="s">
        <v>241</v>
      </c>
      <c r="C55" s="111">
        <f>C56+C59+C67+C70+C73+C72</f>
        <v>25135.46043</v>
      </c>
    </row>
    <row r="56" spans="1:3" ht="18.75">
      <c r="A56" s="80" t="s">
        <v>329</v>
      </c>
      <c r="B56" s="79" t="s">
        <v>243</v>
      </c>
      <c r="C56" s="90">
        <f>SUM(C57:C58)</f>
        <v>1363.74</v>
      </c>
    </row>
    <row r="57" spans="1:3" ht="56.25">
      <c r="A57" s="92" t="s">
        <v>330</v>
      </c>
      <c r="B57" s="77" t="s">
        <v>331</v>
      </c>
      <c r="C57" s="90">
        <v>1363.74</v>
      </c>
    </row>
    <row r="58" spans="1:3" ht="56.25" hidden="1">
      <c r="A58" s="92" t="s">
        <v>281</v>
      </c>
      <c r="B58" s="77" t="s">
        <v>280</v>
      </c>
      <c r="C58" s="90">
        <v>0</v>
      </c>
    </row>
    <row r="59" spans="1:3" ht="18.75">
      <c r="A59" s="79" t="s">
        <v>332</v>
      </c>
      <c r="B59" s="79" t="s">
        <v>244</v>
      </c>
      <c r="C59" s="90">
        <f>SUM(C60:C66)</f>
        <v>8723.52221</v>
      </c>
    </row>
    <row r="60" spans="1:3" ht="75" hidden="1">
      <c r="A60" s="79" t="s">
        <v>505</v>
      </c>
      <c r="B60" s="79" t="s">
        <v>245</v>
      </c>
      <c r="C60" s="90">
        <v>0</v>
      </c>
    </row>
    <row r="61" spans="1:3" ht="93.75" hidden="1">
      <c r="A61" s="79" t="s">
        <v>506</v>
      </c>
      <c r="B61" s="79" t="s">
        <v>305</v>
      </c>
      <c r="C61" s="90">
        <v>0</v>
      </c>
    </row>
    <row r="62" spans="1:3" ht="56.25" hidden="1">
      <c r="A62" s="79" t="s">
        <v>507</v>
      </c>
      <c r="B62" s="79" t="s">
        <v>508</v>
      </c>
      <c r="C62" s="90">
        <v>0</v>
      </c>
    </row>
    <row r="63" spans="1:4" ht="150">
      <c r="A63" s="79" t="s">
        <v>358</v>
      </c>
      <c r="B63" s="79" t="s">
        <v>359</v>
      </c>
      <c r="C63" s="89">
        <v>0</v>
      </c>
      <c r="D63" s="3"/>
    </row>
    <row r="64" spans="1:4" ht="75">
      <c r="A64" s="79" t="s">
        <v>333</v>
      </c>
      <c r="B64" s="79" t="s">
        <v>245</v>
      </c>
      <c r="C64" s="89">
        <v>0</v>
      </c>
      <c r="D64" s="3"/>
    </row>
    <row r="65" spans="1:4" ht="93.75">
      <c r="A65" s="79" t="s">
        <v>334</v>
      </c>
      <c r="B65" s="79" t="s">
        <v>305</v>
      </c>
      <c r="C65" s="89">
        <f>674.1767+8049.34551</f>
        <v>8723.52221</v>
      </c>
      <c r="D65" s="3"/>
    </row>
    <row r="66" spans="1:4" ht="37.5">
      <c r="A66" s="79" t="s">
        <v>335</v>
      </c>
      <c r="B66" s="79" t="s">
        <v>246</v>
      </c>
      <c r="C66" s="89"/>
      <c r="D66" s="3"/>
    </row>
    <row r="67" spans="1:4" ht="37.5">
      <c r="A67" s="79" t="s">
        <v>418</v>
      </c>
      <c r="B67" s="79" t="s">
        <v>247</v>
      </c>
      <c r="C67" s="89">
        <f>C68+C69</f>
        <v>7044.53892</v>
      </c>
      <c r="D67" s="83"/>
    </row>
    <row r="68" spans="1:4" ht="146.25" customHeight="1">
      <c r="A68" s="79" t="s">
        <v>417</v>
      </c>
      <c r="B68" s="79" t="s">
        <v>387</v>
      </c>
      <c r="C68" s="89">
        <v>0</v>
      </c>
      <c r="D68" s="3"/>
    </row>
    <row r="69" spans="1:4" ht="56.25">
      <c r="A69" s="79" t="s">
        <v>416</v>
      </c>
      <c r="B69" s="79" t="s">
        <v>336</v>
      </c>
      <c r="C69" s="89">
        <f>21+5483.25411+1540.28481</f>
        <v>7044.53892</v>
      </c>
      <c r="D69" s="3"/>
    </row>
    <row r="70" spans="1:3" ht="37.5">
      <c r="A70" s="79" t="s">
        <v>388</v>
      </c>
      <c r="B70" s="79" t="s">
        <v>389</v>
      </c>
      <c r="C70" s="89">
        <f>C71</f>
        <v>8114.432000000001</v>
      </c>
    </row>
    <row r="71" spans="1:3" ht="37.5">
      <c r="A71" s="79" t="s">
        <v>390</v>
      </c>
      <c r="B71" s="79" t="s">
        <v>391</v>
      </c>
      <c r="C71" s="89">
        <f>3606.4+3508.032+1000</f>
        <v>8114.432000000001</v>
      </c>
    </row>
    <row r="72" spans="1:3" ht="168.75">
      <c r="A72" s="79" t="s">
        <v>512</v>
      </c>
      <c r="B72" s="79" t="s">
        <v>513</v>
      </c>
      <c r="C72" s="89">
        <v>-89.7727</v>
      </c>
    </row>
    <row r="73" spans="1:3" ht="78" customHeight="1">
      <c r="A73" s="79" t="s">
        <v>420</v>
      </c>
      <c r="B73" s="79" t="s">
        <v>421</v>
      </c>
      <c r="C73" s="89">
        <v>-21</v>
      </c>
    </row>
  </sheetData>
  <sheetProtection/>
  <mergeCells count="3">
    <mergeCell ref="C2:C5"/>
    <mergeCell ref="A9:C9"/>
    <mergeCell ref="A10:C10"/>
  </mergeCells>
  <printOptions/>
  <pageMargins left="1.0236220472440944" right="0.7480314960629921" top="0.3937007874015748" bottom="0.3937007874015748" header="0.5118110236220472" footer="0.5118110236220472"/>
  <pageSetup horizontalDpi="600" verticalDpi="600" orientation="portrait" paperSize="9" scale="56" r:id="rId1"/>
  <rowBreaks count="1" manualBreakCount="1">
    <brk id="2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view="pageBreakPreview" zoomScale="115" zoomScaleSheetLayoutView="115" zoomScalePageLayoutView="0" workbookViewId="0" topLeftCell="A1">
      <selection activeCell="A18" sqref="A18"/>
    </sheetView>
  </sheetViews>
  <sheetFormatPr defaultColWidth="9.00390625" defaultRowHeight="12.75"/>
  <cols>
    <col min="1" max="1" width="50.125" style="0" customWidth="1"/>
    <col min="2" max="2" width="8.125" style="0" customWidth="1"/>
    <col min="5" max="5" width="17.875" style="0" customWidth="1"/>
    <col min="6" max="6" width="5.375" style="0" customWidth="1"/>
    <col min="7" max="7" width="36.125" style="0" customWidth="1"/>
    <col min="9" max="9" width="12.75390625" style="0" bestFit="1" customWidth="1"/>
    <col min="11" max="11" width="11.75390625" style="0" bestFit="1" customWidth="1"/>
  </cols>
  <sheetData>
    <row r="1" spans="1:7" ht="15">
      <c r="A1" s="6"/>
      <c r="B1" s="6"/>
      <c r="C1" s="6"/>
      <c r="D1" s="46"/>
      <c r="E1" s="46"/>
      <c r="F1" s="46"/>
      <c r="G1" s="46" t="s">
        <v>257</v>
      </c>
    </row>
    <row r="2" spans="1:7" ht="15">
      <c r="A2" s="11"/>
      <c r="B2" s="11"/>
      <c r="C2" s="6"/>
      <c r="D2" s="28"/>
      <c r="E2" s="28"/>
      <c r="F2" s="28"/>
      <c r="G2" s="163" t="str">
        <f>'приложение 1'!C2:C5</f>
        <v>к постановлению администрации городского поселения-город Бобров Бобровского муниципального района Воронежской области</v>
      </c>
    </row>
    <row r="3" spans="1:7" ht="15">
      <c r="A3" s="6"/>
      <c r="B3" s="6"/>
      <c r="C3" s="6"/>
      <c r="D3" s="28"/>
      <c r="E3" s="28"/>
      <c r="F3" s="28"/>
      <c r="G3" s="163"/>
    </row>
    <row r="4" spans="1:7" ht="15">
      <c r="A4" s="6"/>
      <c r="B4" s="6"/>
      <c r="C4" s="6"/>
      <c r="D4" s="28"/>
      <c r="E4" s="28"/>
      <c r="F4" s="28"/>
      <c r="G4" s="163"/>
    </row>
    <row r="5" spans="1:7" ht="15">
      <c r="A5" s="6"/>
      <c r="B5" s="6"/>
      <c r="C5" s="6"/>
      <c r="D5" s="28"/>
      <c r="E5" s="28"/>
      <c r="F5" s="28"/>
      <c r="G5" s="163"/>
    </row>
    <row r="6" spans="1:7" ht="15">
      <c r="A6" s="6"/>
      <c r="B6" s="6"/>
      <c r="C6" s="6"/>
      <c r="D6" s="28"/>
      <c r="E6" s="28"/>
      <c r="F6" s="28"/>
      <c r="G6" s="28" t="str">
        <f>'приложение 8'!C6</f>
        <v>от "13" июля 2023 года №407</v>
      </c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11"/>
      <c r="D8" s="11"/>
      <c r="E8" s="11"/>
      <c r="F8" s="6"/>
      <c r="G8" s="6"/>
    </row>
    <row r="9" spans="1:7" ht="23.25" customHeight="1">
      <c r="A9" s="162" t="s">
        <v>497</v>
      </c>
      <c r="B9" s="162"/>
      <c r="C9" s="162"/>
      <c r="D9" s="162"/>
      <c r="E9" s="162"/>
      <c r="F9" s="162"/>
      <c r="G9" s="162"/>
    </row>
    <row r="10" spans="1:7" ht="20.25" customHeight="1">
      <c r="A10" s="162" t="str">
        <f>'приложение 1'!A10:C10</f>
        <v>за 2 квартал 2023 года</v>
      </c>
      <c r="B10" s="162"/>
      <c r="C10" s="162"/>
      <c r="D10" s="162"/>
      <c r="E10" s="162"/>
      <c r="F10" s="162"/>
      <c r="G10" s="162"/>
    </row>
    <row r="11" spans="1:7" ht="12.75">
      <c r="A11" s="6"/>
      <c r="B11" s="6"/>
      <c r="C11" s="11"/>
      <c r="D11" s="11"/>
      <c r="E11" s="11"/>
      <c r="F11" s="11"/>
      <c r="G11" s="6" t="s">
        <v>392</v>
      </c>
    </row>
    <row r="12" spans="1:7" ht="2.25" customHeight="1">
      <c r="A12" s="6"/>
      <c r="B12" s="6"/>
      <c r="C12" s="6"/>
      <c r="D12" s="6"/>
      <c r="E12" s="6"/>
      <c r="F12" s="6"/>
      <c r="G12" s="6"/>
    </row>
    <row r="13" spans="1:7" s="26" customFormat="1" ht="30.75" customHeight="1">
      <c r="A13" s="20" t="s">
        <v>7</v>
      </c>
      <c r="B13" s="20" t="s">
        <v>40</v>
      </c>
      <c r="C13" s="20" t="s">
        <v>9</v>
      </c>
      <c r="D13" s="20" t="s">
        <v>8</v>
      </c>
      <c r="E13" s="20" t="s">
        <v>19</v>
      </c>
      <c r="F13" s="20" t="s">
        <v>18</v>
      </c>
      <c r="G13" s="21" t="str">
        <f>'приложение 1'!C12</f>
        <v>исполнено на 01.07.2023г.</v>
      </c>
    </row>
    <row r="14" spans="1:7" ht="13.5" customHeight="1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3">
        <v>7</v>
      </c>
    </row>
    <row r="15" spans="1:7" s="32" customFormat="1" ht="18.75">
      <c r="A15" s="30" t="s">
        <v>10</v>
      </c>
      <c r="B15" s="30"/>
      <c r="C15" s="31"/>
      <c r="D15" s="31"/>
      <c r="E15" s="31"/>
      <c r="F15" s="31"/>
      <c r="G15" s="120">
        <f>G16</f>
        <v>69999.30000000002</v>
      </c>
    </row>
    <row r="16" spans="1:7" s="4" customFormat="1" ht="41.25" customHeight="1">
      <c r="A16" s="33" t="s">
        <v>49</v>
      </c>
      <c r="B16" s="34" t="s">
        <v>48</v>
      </c>
      <c r="C16" s="35"/>
      <c r="D16" s="35"/>
      <c r="E16" s="35"/>
      <c r="F16" s="35"/>
      <c r="G16" s="119">
        <f>G17+G53+G71+G98+G166+G178+G194</f>
        <v>69999.30000000002</v>
      </c>
    </row>
    <row r="17" spans="1:7" s="109" customFormat="1" ht="18.75">
      <c r="A17" s="121" t="s">
        <v>38</v>
      </c>
      <c r="B17" s="108" t="s">
        <v>48</v>
      </c>
      <c r="C17" s="108" t="s">
        <v>11</v>
      </c>
      <c r="D17" s="108"/>
      <c r="E17" s="122"/>
      <c r="F17" s="123"/>
      <c r="G17" s="106">
        <f>G18+G28+G35+G40</f>
        <v>7542.9</v>
      </c>
    </row>
    <row r="18" spans="1:9" s="3" customFormat="1" ht="48.75" customHeight="1">
      <c r="A18" s="14" t="s">
        <v>47</v>
      </c>
      <c r="B18" s="17" t="s">
        <v>48</v>
      </c>
      <c r="C18" s="17" t="s">
        <v>11</v>
      </c>
      <c r="D18" s="17" t="s">
        <v>12</v>
      </c>
      <c r="E18" s="17"/>
      <c r="F18" s="37"/>
      <c r="G18" s="93">
        <f>G22+G23+G24+G26+G27</f>
        <v>3565.1</v>
      </c>
      <c r="I18" s="115"/>
    </row>
    <row r="19" spans="1:7" s="3" customFormat="1" ht="63" customHeight="1">
      <c r="A19" s="14" t="s">
        <v>145</v>
      </c>
      <c r="B19" s="17" t="s">
        <v>48</v>
      </c>
      <c r="C19" s="17" t="s">
        <v>11</v>
      </c>
      <c r="D19" s="17" t="s">
        <v>12</v>
      </c>
      <c r="E19" s="17" t="s">
        <v>51</v>
      </c>
      <c r="F19" s="37"/>
      <c r="G19" s="93">
        <f>G20</f>
        <v>3565.1</v>
      </c>
    </row>
    <row r="20" spans="1:7" s="3" customFormat="1" ht="29.25" customHeight="1">
      <c r="A20" s="14" t="s">
        <v>54</v>
      </c>
      <c r="B20" s="17" t="s">
        <v>48</v>
      </c>
      <c r="C20" s="17" t="s">
        <v>11</v>
      </c>
      <c r="D20" s="17" t="s">
        <v>12</v>
      </c>
      <c r="E20" s="17" t="s">
        <v>52</v>
      </c>
      <c r="F20" s="37"/>
      <c r="G20" s="93">
        <f>G21+G25</f>
        <v>3565.1</v>
      </c>
    </row>
    <row r="21" spans="1:9" s="3" customFormat="1" ht="30.75" customHeight="1">
      <c r="A21" s="14" t="s">
        <v>55</v>
      </c>
      <c r="B21" s="17" t="s">
        <v>48</v>
      </c>
      <c r="C21" s="17" t="s">
        <v>11</v>
      </c>
      <c r="D21" s="17" t="s">
        <v>12</v>
      </c>
      <c r="E21" s="17" t="s">
        <v>53</v>
      </c>
      <c r="F21" s="37"/>
      <c r="G21" s="93">
        <f>G22+G23+G24</f>
        <v>2311.7</v>
      </c>
      <c r="I21" s="115"/>
    </row>
    <row r="22" spans="1:9" s="3" customFormat="1" ht="80.25" customHeight="1">
      <c r="A22" s="14" t="s">
        <v>56</v>
      </c>
      <c r="B22" s="17" t="s">
        <v>48</v>
      </c>
      <c r="C22" s="17" t="s">
        <v>11</v>
      </c>
      <c r="D22" s="17" t="s">
        <v>12</v>
      </c>
      <c r="E22" s="17" t="s">
        <v>57</v>
      </c>
      <c r="F22" s="17" t="s">
        <v>27</v>
      </c>
      <c r="G22" s="93">
        <v>1389.7</v>
      </c>
      <c r="I22" s="115"/>
    </row>
    <row r="23" spans="1:9" s="3" customFormat="1" ht="43.5" customHeight="1">
      <c r="A23" s="14" t="s">
        <v>71</v>
      </c>
      <c r="B23" s="17" t="s">
        <v>48</v>
      </c>
      <c r="C23" s="17" t="s">
        <v>11</v>
      </c>
      <c r="D23" s="17" t="s">
        <v>12</v>
      </c>
      <c r="E23" s="17" t="s">
        <v>57</v>
      </c>
      <c r="F23" s="17" t="s">
        <v>25</v>
      </c>
      <c r="G23" s="93">
        <v>922</v>
      </c>
      <c r="I23" s="115"/>
    </row>
    <row r="24" spans="1:7" s="3" customFormat="1" ht="32.25" customHeight="1">
      <c r="A24" s="14" t="s">
        <v>58</v>
      </c>
      <c r="B24" s="17" t="s">
        <v>48</v>
      </c>
      <c r="C24" s="17" t="s">
        <v>11</v>
      </c>
      <c r="D24" s="17" t="s">
        <v>12</v>
      </c>
      <c r="E24" s="17" t="s">
        <v>57</v>
      </c>
      <c r="F24" s="17" t="s">
        <v>28</v>
      </c>
      <c r="G24" s="93">
        <v>0</v>
      </c>
    </row>
    <row r="25" spans="1:9" s="3" customFormat="1" ht="32.25" customHeight="1">
      <c r="A25" s="14" t="s">
        <v>61</v>
      </c>
      <c r="B25" s="17" t="s">
        <v>48</v>
      </c>
      <c r="C25" s="17" t="s">
        <v>11</v>
      </c>
      <c r="D25" s="17" t="s">
        <v>12</v>
      </c>
      <c r="E25" s="17" t="s">
        <v>59</v>
      </c>
      <c r="F25" s="17"/>
      <c r="G25" s="93">
        <f>G26+G27</f>
        <v>1253.4</v>
      </c>
      <c r="I25" s="115"/>
    </row>
    <row r="26" spans="1:9" s="3" customFormat="1" ht="79.5" customHeight="1">
      <c r="A26" s="14" t="s">
        <v>63</v>
      </c>
      <c r="B26" s="17" t="s">
        <v>48</v>
      </c>
      <c r="C26" s="17" t="s">
        <v>11</v>
      </c>
      <c r="D26" s="17" t="s">
        <v>12</v>
      </c>
      <c r="E26" s="17" t="s">
        <v>60</v>
      </c>
      <c r="F26" s="17" t="s">
        <v>27</v>
      </c>
      <c r="G26" s="93">
        <v>1253.4</v>
      </c>
      <c r="I26" s="115"/>
    </row>
    <row r="27" spans="1:9" s="3" customFormat="1" ht="46.5" customHeight="1">
      <c r="A27" s="14" t="s">
        <v>179</v>
      </c>
      <c r="B27" s="17" t="s">
        <v>48</v>
      </c>
      <c r="C27" s="17" t="s">
        <v>11</v>
      </c>
      <c r="D27" s="17" t="s">
        <v>12</v>
      </c>
      <c r="E27" s="17" t="s">
        <v>60</v>
      </c>
      <c r="F27" s="17" t="s">
        <v>25</v>
      </c>
      <c r="G27" s="93">
        <v>0</v>
      </c>
      <c r="I27" s="115"/>
    </row>
    <row r="28" spans="1:7" s="3" customFormat="1" ht="29.25" customHeight="1">
      <c r="A28" s="14" t="s">
        <v>271</v>
      </c>
      <c r="B28" s="17" t="s">
        <v>48</v>
      </c>
      <c r="C28" s="17" t="s">
        <v>11</v>
      </c>
      <c r="D28" s="17" t="s">
        <v>272</v>
      </c>
      <c r="E28" s="17"/>
      <c r="F28" s="17"/>
      <c r="G28" s="93">
        <f>G29</f>
        <v>0</v>
      </c>
    </row>
    <row r="29" spans="1:7" s="3" customFormat="1" ht="46.5" customHeight="1">
      <c r="A29" s="14" t="s">
        <v>264</v>
      </c>
      <c r="B29" s="17" t="s">
        <v>48</v>
      </c>
      <c r="C29" s="17" t="s">
        <v>11</v>
      </c>
      <c r="D29" s="17" t="s">
        <v>272</v>
      </c>
      <c r="E29" s="17" t="s">
        <v>51</v>
      </c>
      <c r="F29" s="17"/>
      <c r="G29" s="93">
        <f>G30</f>
        <v>0</v>
      </c>
    </row>
    <row r="30" spans="1:7" s="3" customFormat="1" ht="35.25" customHeight="1">
      <c r="A30" s="14" t="s">
        <v>273</v>
      </c>
      <c r="B30" s="17" t="s">
        <v>48</v>
      </c>
      <c r="C30" s="17" t="s">
        <v>11</v>
      </c>
      <c r="D30" s="17" t="s">
        <v>272</v>
      </c>
      <c r="E30" s="17" t="s">
        <v>274</v>
      </c>
      <c r="F30" s="17"/>
      <c r="G30" s="93">
        <f>G31+G33</f>
        <v>0</v>
      </c>
    </row>
    <row r="31" spans="1:7" s="3" customFormat="1" ht="28.5" customHeight="1">
      <c r="A31" s="14" t="s">
        <v>275</v>
      </c>
      <c r="B31" s="17" t="s">
        <v>48</v>
      </c>
      <c r="C31" s="17" t="s">
        <v>11</v>
      </c>
      <c r="D31" s="17" t="s">
        <v>272</v>
      </c>
      <c r="E31" s="17" t="s">
        <v>276</v>
      </c>
      <c r="F31" s="17"/>
      <c r="G31" s="93">
        <f>G32</f>
        <v>0</v>
      </c>
    </row>
    <row r="32" spans="1:7" s="3" customFormat="1" ht="54" customHeight="1">
      <c r="A32" s="14" t="s">
        <v>393</v>
      </c>
      <c r="B32" s="17" t="s">
        <v>48</v>
      </c>
      <c r="C32" s="17" t="s">
        <v>11</v>
      </c>
      <c r="D32" s="17" t="s">
        <v>272</v>
      </c>
      <c r="E32" s="17" t="s">
        <v>277</v>
      </c>
      <c r="F32" s="17" t="s">
        <v>28</v>
      </c>
      <c r="G32" s="93">
        <v>0</v>
      </c>
    </row>
    <row r="33" spans="1:7" s="3" customFormat="1" ht="70.5" customHeight="1">
      <c r="A33" s="14" t="s">
        <v>394</v>
      </c>
      <c r="B33" s="17" t="s">
        <v>48</v>
      </c>
      <c r="C33" s="17" t="s">
        <v>11</v>
      </c>
      <c r="D33" s="17" t="s">
        <v>272</v>
      </c>
      <c r="E33" s="17" t="s">
        <v>395</v>
      </c>
      <c r="F33" s="17"/>
      <c r="G33" s="93">
        <f>G34</f>
        <v>0</v>
      </c>
    </row>
    <row r="34" spans="1:7" s="3" customFormat="1" ht="54" customHeight="1">
      <c r="A34" s="14" t="s">
        <v>396</v>
      </c>
      <c r="B34" s="17" t="s">
        <v>48</v>
      </c>
      <c r="C34" s="17" t="s">
        <v>11</v>
      </c>
      <c r="D34" s="17" t="s">
        <v>272</v>
      </c>
      <c r="E34" s="17" t="s">
        <v>397</v>
      </c>
      <c r="F34" s="17" t="s">
        <v>25</v>
      </c>
      <c r="G34" s="93">
        <v>0</v>
      </c>
    </row>
    <row r="35" spans="1:7" s="3" customFormat="1" ht="22.5" customHeight="1">
      <c r="A35" s="14" t="s">
        <v>0</v>
      </c>
      <c r="B35" s="17" t="s">
        <v>48</v>
      </c>
      <c r="C35" s="17" t="s">
        <v>11</v>
      </c>
      <c r="D35" s="17" t="s">
        <v>21</v>
      </c>
      <c r="E35" s="17"/>
      <c r="F35" s="17"/>
      <c r="G35" s="93">
        <f>G36</f>
        <v>0</v>
      </c>
    </row>
    <row r="36" spans="1:7" s="3" customFormat="1" ht="62.25" customHeight="1">
      <c r="A36" s="14" t="s">
        <v>145</v>
      </c>
      <c r="B36" s="17" t="s">
        <v>48</v>
      </c>
      <c r="C36" s="17" t="s">
        <v>11</v>
      </c>
      <c r="D36" s="17" t="s">
        <v>21</v>
      </c>
      <c r="E36" s="17" t="s">
        <v>51</v>
      </c>
      <c r="F36" s="17"/>
      <c r="G36" s="93">
        <f>G37</f>
        <v>0</v>
      </c>
    </row>
    <row r="37" spans="1:7" s="3" customFormat="1" ht="33" customHeight="1">
      <c r="A37" s="14" t="s">
        <v>54</v>
      </c>
      <c r="B37" s="17" t="s">
        <v>48</v>
      </c>
      <c r="C37" s="17" t="s">
        <v>11</v>
      </c>
      <c r="D37" s="17" t="s">
        <v>21</v>
      </c>
      <c r="E37" s="17" t="s">
        <v>52</v>
      </c>
      <c r="F37" s="17"/>
      <c r="G37" s="93">
        <f>G38</f>
        <v>0</v>
      </c>
    </row>
    <row r="38" spans="1:7" s="3" customFormat="1" ht="33" customHeight="1">
      <c r="A38" s="14" t="s">
        <v>64</v>
      </c>
      <c r="B38" s="17" t="s">
        <v>48</v>
      </c>
      <c r="C38" s="17" t="s">
        <v>11</v>
      </c>
      <c r="D38" s="17" t="s">
        <v>21</v>
      </c>
      <c r="E38" s="17" t="s">
        <v>62</v>
      </c>
      <c r="F38" s="17"/>
      <c r="G38" s="93">
        <f>G39</f>
        <v>0</v>
      </c>
    </row>
    <row r="39" spans="1:7" s="3" customFormat="1" ht="71.25" customHeight="1">
      <c r="A39" s="14" t="s">
        <v>65</v>
      </c>
      <c r="B39" s="17" t="s">
        <v>48</v>
      </c>
      <c r="C39" s="17" t="s">
        <v>11</v>
      </c>
      <c r="D39" s="17" t="s">
        <v>21</v>
      </c>
      <c r="E39" s="17" t="s">
        <v>66</v>
      </c>
      <c r="F39" s="17" t="s">
        <v>28</v>
      </c>
      <c r="G39" s="93">
        <v>0</v>
      </c>
    </row>
    <row r="40" spans="1:9" s="109" customFormat="1" ht="25.5" customHeight="1">
      <c r="A40" s="107" t="s">
        <v>37</v>
      </c>
      <c r="B40" s="108" t="s">
        <v>48</v>
      </c>
      <c r="C40" s="108" t="s">
        <v>11</v>
      </c>
      <c r="D40" s="108" t="s">
        <v>22</v>
      </c>
      <c r="E40" s="108"/>
      <c r="F40" s="108"/>
      <c r="G40" s="106">
        <f>G44+G46+G47+G51+G52+G48</f>
        <v>3977.8</v>
      </c>
      <c r="I40" s="124"/>
    </row>
    <row r="41" spans="1:7" s="3" customFormat="1" ht="63" customHeight="1">
      <c r="A41" s="14" t="s">
        <v>50</v>
      </c>
      <c r="B41" s="17" t="s">
        <v>48</v>
      </c>
      <c r="C41" s="17" t="s">
        <v>11</v>
      </c>
      <c r="D41" s="17" t="s">
        <v>22</v>
      </c>
      <c r="E41" s="17" t="s">
        <v>51</v>
      </c>
      <c r="F41" s="17"/>
      <c r="G41" s="93">
        <f>G42</f>
        <v>3977.8</v>
      </c>
    </row>
    <row r="42" spans="1:7" s="3" customFormat="1" ht="30.75" customHeight="1">
      <c r="A42" s="14" t="s">
        <v>54</v>
      </c>
      <c r="B42" s="17" t="s">
        <v>48</v>
      </c>
      <c r="C42" s="17" t="s">
        <v>11</v>
      </c>
      <c r="D42" s="17" t="s">
        <v>22</v>
      </c>
      <c r="E42" s="17" t="s">
        <v>52</v>
      </c>
      <c r="F42" s="17"/>
      <c r="G42" s="93">
        <f>G43+G45+G50</f>
        <v>3977.8</v>
      </c>
    </row>
    <row r="43" spans="1:9" s="3" customFormat="1" ht="33" customHeight="1">
      <c r="A43" s="14" t="s">
        <v>55</v>
      </c>
      <c r="B43" s="17" t="s">
        <v>48</v>
      </c>
      <c r="C43" s="17" t="s">
        <v>11</v>
      </c>
      <c r="D43" s="17" t="s">
        <v>22</v>
      </c>
      <c r="E43" s="17" t="s">
        <v>53</v>
      </c>
      <c r="F43" s="17"/>
      <c r="G43" s="93">
        <f>G44</f>
        <v>154.4</v>
      </c>
      <c r="I43" s="115"/>
    </row>
    <row r="44" spans="1:9" s="3" customFormat="1" ht="46.5" customHeight="1">
      <c r="A44" s="14" t="s">
        <v>71</v>
      </c>
      <c r="B44" s="17" t="s">
        <v>48</v>
      </c>
      <c r="C44" s="17" t="s">
        <v>11</v>
      </c>
      <c r="D44" s="17" t="s">
        <v>22</v>
      </c>
      <c r="E44" s="17" t="s">
        <v>57</v>
      </c>
      <c r="F44" s="17" t="s">
        <v>25</v>
      </c>
      <c r="G44" s="106">
        <v>154.4</v>
      </c>
      <c r="I44" s="115"/>
    </row>
    <row r="45" spans="1:9" s="3" customFormat="1" ht="74.25" customHeight="1">
      <c r="A45" s="14" t="s">
        <v>67</v>
      </c>
      <c r="B45" s="17" t="s">
        <v>48</v>
      </c>
      <c r="C45" s="17" t="s">
        <v>11</v>
      </c>
      <c r="D45" s="17" t="s">
        <v>22</v>
      </c>
      <c r="E45" s="17" t="s">
        <v>68</v>
      </c>
      <c r="F45" s="17"/>
      <c r="G45" s="93">
        <f>G46+G47+G48</f>
        <v>752.6</v>
      </c>
      <c r="I45" s="115"/>
    </row>
    <row r="46" spans="1:9" s="3" customFormat="1" ht="48.75" customHeight="1">
      <c r="A46" s="14" t="s">
        <v>180</v>
      </c>
      <c r="B46" s="17" t="s">
        <v>48</v>
      </c>
      <c r="C46" s="17" t="s">
        <v>11</v>
      </c>
      <c r="D46" s="17" t="s">
        <v>22</v>
      </c>
      <c r="E46" s="17" t="s">
        <v>69</v>
      </c>
      <c r="F46" s="17" t="s">
        <v>25</v>
      </c>
      <c r="G46" s="93">
        <v>616.6</v>
      </c>
      <c r="I46" s="115"/>
    </row>
    <row r="47" spans="1:7" s="3" customFormat="1" ht="48.75" customHeight="1">
      <c r="A47" s="14" t="s">
        <v>188</v>
      </c>
      <c r="B47" s="17" t="s">
        <v>48</v>
      </c>
      <c r="C47" s="17" t="s">
        <v>11</v>
      </c>
      <c r="D47" s="17" t="s">
        <v>22</v>
      </c>
      <c r="E47" s="17" t="s">
        <v>69</v>
      </c>
      <c r="F47" s="17" t="s">
        <v>26</v>
      </c>
      <c r="G47" s="93">
        <v>0</v>
      </c>
    </row>
    <row r="48" spans="1:9" s="3" customFormat="1" ht="48.75" customHeight="1">
      <c r="A48" s="14" t="s">
        <v>122</v>
      </c>
      <c r="B48" s="17" t="s">
        <v>48</v>
      </c>
      <c r="C48" s="17" t="s">
        <v>11</v>
      </c>
      <c r="D48" s="17" t="s">
        <v>22</v>
      </c>
      <c r="E48" s="17" t="s">
        <v>69</v>
      </c>
      <c r="F48" s="17" t="s">
        <v>28</v>
      </c>
      <c r="G48" s="93">
        <v>136</v>
      </c>
      <c r="I48" s="115"/>
    </row>
    <row r="49" spans="1:7" s="109" customFormat="1" ht="48.75" customHeight="1">
      <c r="A49" s="107" t="s">
        <v>431</v>
      </c>
      <c r="B49" s="108" t="s">
        <v>48</v>
      </c>
      <c r="C49" s="108" t="s">
        <v>11</v>
      </c>
      <c r="D49" s="108" t="s">
        <v>22</v>
      </c>
      <c r="E49" s="108" t="s">
        <v>432</v>
      </c>
      <c r="F49" s="108" t="s">
        <v>28</v>
      </c>
      <c r="G49" s="106">
        <v>0</v>
      </c>
    </row>
    <row r="50" spans="1:11" s="67" customFormat="1" ht="33" customHeight="1">
      <c r="A50" s="137" t="s">
        <v>282</v>
      </c>
      <c r="B50" s="138" t="s">
        <v>48</v>
      </c>
      <c r="C50" s="138" t="s">
        <v>11</v>
      </c>
      <c r="D50" s="138" t="s">
        <v>22</v>
      </c>
      <c r="E50" s="138" t="s">
        <v>283</v>
      </c>
      <c r="F50" s="138"/>
      <c r="G50" s="139">
        <f>G51+G52</f>
        <v>3070.8</v>
      </c>
      <c r="I50" s="116"/>
      <c r="K50" s="116"/>
    </row>
    <row r="51" spans="1:9" s="67" customFormat="1" ht="82.5" customHeight="1">
      <c r="A51" s="137" t="s">
        <v>284</v>
      </c>
      <c r="B51" s="138" t="s">
        <v>48</v>
      </c>
      <c r="C51" s="138" t="s">
        <v>11</v>
      </c>
      <c r="D51" s="138" t="s">
        <v>22</v>
      </c>
      <c r="E51" s="138" t="s">
        <v>285</v>
      </c>
      <c r="F51" s="138" t="s">
        <v>27</v>
      </c>
      <c r="G51" s="139">
        <v>2953.8</v>
      </c>
      <c r="I51" s="116"/>
    </row>
    <row r="52" spans="1:9" s="67" customFormat="1" ht="46.5" customHeight="1">
      <c r="A52" s="137" t="s">
        <v>286</v>
      </c>
      <c r="B52" s="138" t="s">
        <v>48</v>
      </c>
      <c r="C52" s="138" t="s">
        <v>11</v>
      </c>
      <c r="D52" s="138" t="s">
        <v>22</v>
      </c>
      <c r="E52" s="138" t="s">
        <v>285</v>
      </c>
      <c r="F52" s="138" t="s">
        <v>25</v>
      </c>
      <c r="G52" s="139">
        <v>117</v>
      </c>
      <c r="I52" s="116"/>
    </row>
    <row r="53" spans="1:7" s="109" customFormat="1" ht="30" customHeight="1">
      <c r="A53" s="107" t="s">
        <v>261</v>
      </c>
      <c r="B53" s="108" t="s">
        <v>48</v>
      </c>
      <c r="C53" s="108" t="s">
        <v>16</v>
      </c>
      <c r="D53" s="108"/>
      <c r="E53" s="108"/>
      <c r="F53" s="108"/>
      <c r="G53" s="106">
        <f>G54+G66+G61</f>
        <v>696.2</v>
      </c>
    </row>
    <row r="54" spans="1:7" s="3" customFormat="1" ht="30" customHeight="1">
      <c r="A54" s="14" t="s">
        <v>306</v>
      </c>
      <c r="B54" s="17" t="s">
        <v>48</v>
      </c>
      <c r="C54" s="17" t="s">
        <v>16</v>
      </c>
      <c r="D54" s="17" t="s">
        <v>24</v>
      </c>
      <c r="F54" s="17"/>
      <c r="G54" s="93">
        <f>G55</f>
        <v>0</v>
      </c>
    </row>
    <row r="55" spans="1:7" s="3" customFormat="1" ht="42" customHeight="1">
      <c r="A55" s="14" t="s">
        <v>264</v>
      </c>
      <c r="B55" s="17" t="s">
        <v>48</v>
      </c>
      <c r="C55" s="17" t="s">
        <v>16</v>
      </c>
      <c r="D55" s="17" t="s">
        <v>24</v>
      </c>
      <c r="E55" s="17" t="s">
        <v>51</v>
      </c>
      <c r="F55" s="17"/>
      <c r="G55" s="93">
        <f>G56</f>
        <v>0</v>
      </c>
    </row>
    <row r="56" spans="1:7" s="3" customFormat="1" ht="30" customHeight="1">
      <c r="A56" s="14" t="s">
        <v>265</v>
      </c>
      <c r="B56" s="17" t="s">
        <v>48</v>
      </c>
      <c r="C56" s="17" t="s">
        <v>16</v>
      </c>
      <c r="D56" s="17" t="s">
        <v>24</v>
      </c>
      <c r="E56" s="17" t="s">
        <v>266</v>
      </c>
      <c r="F56" s="17"/>
      <c r="G56" s="93">
        <f>G57</f>
        <v>0</v>
      </c>
    </row>
    <row r="57" spans="1:7" s="3" customFormat="1" ht="43.5" customHeight="1">
      <c r="A57" s="14" t="s">
        <v>307</v>
      </c>
      <c r="B57" s="17" t="s">
        <v>48</v>
      </c>
      <c r="C57" s="17" t="s">
        <v>16</v>
      </c>
      <c r="D57" s="17" t="s">
        <v>24</v>
      </c>
      <c r="E57" s="17" t="s">
        <v>311</v>
      </c>
      <c r="F57" s="17"/>
      <c r="G57" s="93">
        <f>G58+G59+G60</f>
        <v>0</v>
      </c>
    </row>
    <row r="58" spans="1:7" s="3" customFormat="1" ht="55.5" customHeight="1">
      <c r="A58" s="14" t="s">
        <v>308</v>
      </c>
      <c r="B58" s="17" t="s">
        <v>48</v>
      </c>
      <c r="C58" s="17" t="s">
        <v>16</v>
      </c>
      <c r="D58" s="17" t="s">
        <v>24</v>
      </c>
      <c r="E58" s="17" t="s">
        <v>312</v>
      </c>
      <c r="F58" s="17" t="s">
        <v>25</v>
      </c>
      <c r="G58" s="93">
        <v>0</v>
      </c>
    </row>
    <row r="59" spans="1:7" s="3" customFormat="1" ht="66" customHeight="1">
      <c r="A59" s="14" t="s">
        <v>309</v>
      </c>
      <c r="B59" s="17" t="s">
        <v>48</v>
      </c>
      <c r="C59" s="17" t="s">
        <v>16</v>
      </c>
      <c r="D59" s="17" t="s">
        <v>24</v>
      </c>
      <c r="E59" s="17" t="s">
        <v>312</v>
      </c>
      <c r="F59" s="17" t="s">
        <v>34</v>
      </c>
      <c r="G59" s="93">
        <v>0</v>
      </c>
    </row>
    <row r="60" spans="1:7" s="3" customFormat="1" ht="55.5" customHeight="1">
      <c r="A60" s="14" t="s">
        <v>310</v>
      </c>
      <c r="B60" s="17" t="s">
        <v>48</v>
      </c>
      <c r="C60" s="17" t="s">
        <v>16</v>
      </c>
      <c r="D60" s="17" t="s">
        <v>24</v>
      </c>
      <c r="E60" s="17" t="s">
        <v>313</v>
      </c>
      <c r="F60" s="17" t="s">
        <v>34</v>
      </c>
      <c r="G60" s="93">
        <v>0</v>
      </c>
    </row>
    <row r="61" spans="1:7" s="3" customFormat="1" ht="31.5" customHeight="1">
      <c r="A61" s="14" t="s">
        <v>398</v>
      </c>
      <c r="B61" s="17" t="s">
        <v>48</v>
      </c>
      <c r="C61" s="17" t="s">
        <v>16</v>
      </c>
      <c r="D61" s="17" t="s">
        <v>17</v>
      </c>
      <c r="E61" s="17"/>
      <c r="F61" s="17"/>
      <c r="G61" s="93">
        <f>G62</f>
        <v>0</v>
      </c>
    </row>
    <row r="62" spans="1:7" s="3" customFormat="1" ht="42" customHeight="1">
      <c r="A62" s="14" t="s">
        <v>264</v>
      </c>
      <c r="B62" s="17" t="s">
        <v>48</v>
      </c>
      <c r="C62" s="17" t="s">
        <v>16</v>
      </c>
      <c r="D62" s="17" t="s">
        <v>17</v>
      </c>
      <c r="E62" s="17" t="s">
        <v>51</v>
      </c>
      <c r="F62" s="17"/>
      <c r="G62" s="93">
        <f>G63</f>
        <v>0</v>
      </c>
    </row>
    <row r="63" spans="1:7" s="3" customFormat="1" ht="35.25" customHeight="1">
      <c r="A63" s="14" t="s">
        <v>265</v>
      </c>
      <c r="B63" s="17" t="s">
        <v>48</v>
      </c>
      <c r="C63" s="17" t="s">
        <v>16</v>
      </c>
      <c r="D63" s="17" t="s">
        <v>17</v>
      </c>
      <c r="E63" s="17" t="s">
        <v>266</v>
      </c>
      <c r="F63" s="17"/>
      <c r="G63" s="93">
        <f>G64</f>
        <v>0</v>
      </c>
    </row>
    <row r="64" spans="1:7" s="3" customFormat="1" ht="42" customHeight="1">
      <c r="A64" s="14" t="s">
        <v>307</v>
      </c>
      <c r="B64" s="17" t="s">
        <v>48</v>
      </c>
      <c r="C64" s="17" t="s">
        <v>16</v>
      </c>
      <c r="D64" s="17" t="s">
        <v>17</v>
      </c>
      <c r="E64" s="17" t="s">
        <v>311</v>
      </c>
      <c r="F64" s="17"/>
      <c r="G64" s="93">
        <f>G65</f>
        <v>0</v>
      </c>
    </row>
    <row r="65" spans="1:7" s="3" customFormat="1" ht="43.5" customHeight="1">
      <c r="A65" s="14" t="s">
        <v>288</v>
      </c>
      <c r="B65" s="17" t="s">
        <v>48</v>
      </c>
      <c r="C65" s="17" t="s">
        <v>16</v>
      </c>
      <c r="D65" s="17" t="s">
        <v>17</v>
      </c>
      <c r="E65" s="17" t="s">
        <v>399</v>
      </c>
      <c r="F65" s="17" t="s">
        <v>25</v>
      </c>
      <c r="G65" s="93">
        <v>0</v>
      </c>
    </row>
    <row r="66" spans="1:7" s="3" customFormat="1" ht="30.75" customHeight="1">
      <c r="A66" s="14" t="s">
        <v>262</v>
      </c>
      <c r="B66" s="17" t="s">
        <v>48</v>
      </c>
      <c r="C66" s="17" t="s">
        <v>16</v>
      </c>
      <c r="D66" s="17" t="s">
        <v>263</v>
      </c>
      <c r="E66" s="17"/>
      <c r="F66" s="17"/>
      <c r="G66" s="93">
        <f>G67</f>
        <v>696.2</v>
      </c>
    </row>
    <row r="67" spans="1:7" s="3" customFormat="1" ht="45.75" customHeight="1">
      <c r="A67" s="14" t="s">
        <v>264</v>
      </c>
      <c r="B67" s="17" t="s">
        <v>48</v>
      </c>
      <c r="C67" s="17" t="s">
        <v>16</v>
      </c>
      <c r="D67" s="17" t="s">
        <v>263</v>
      </c>
      <c r="E67" s="17" t="s">
        <v>51</v>
      </c>
      <c r="F67" s="17"/>
      <c r="G67" s="93">
        <f>G68</f>
        <v>696.2</v>
      </c>
    </row>
    <row r="68" spans="1:7" s="3" customFormat="1" ht="33" customHeight="1">
      <c r="A68" s="14" t="s">
        <v>265</v>
      </c>
      <c r="B68" s="17" t="s">
        <v>48</v>
      </c>
      <c r="C68" s="17" t="s">
        <v>16</v>
      </c>
      <c r="D68" s="17" t="s">
        <v>263</v>
      </c>
      <c r="E68" s="17" t="s">
        <v>266</v>
      </c>
      <c r="F68" s="17"/>
      <c r="G68" s="93">
        <f>G69</f>
        <v>696.2</v>
      </c>
    </row>
    <row r="69" spans="1:7" s="3" customFormat="1" ht="35.25" customHeight="1">
      <c r="A69" s="14" t="s">
        <v>267</v>
      </c>
      <c r="B69" s="17" t="s">
        <v>48</v>
      </c>
      <c r="C69" s="17" t="s">
        <v>16</v>
      </c>
      <c r="D69" s="17" t="s">
        <v>263</v>
      </c>
      <c r="E69" s="17" t="s">
        <v>268</v>
      </c>
      <c r="F69" s="17"/>
      <c r="G69" s="93">
        <f>G70</f>
        <v>696.2</v>
      </c>
    </row>
    <row r="70" spans="1:7" s="3" customFormat="1" ht="46.5" customHeight="1">
      <c r="A70" s="14" t="s">
        <v>269</v>
      </c>
      <c r="B70" s="17" t="s">
        <v>48</v>
      </c>
      <c r="C70" s="17" t="s">
        <v>16</v>
      </c>
      <c r="D70" s="17" t="s">
        <v>263</v>
      </c>
      <c r="E70" s="17" t="s">
        <v>270</v>
      </c>
      <c r="F70" s="17" t="s">
        <v>25</v>
      </c>
      <c r="G70" s="93">
        <v>696.2</v>
      </c>
    </row>
    <row r="71" spans="1:7" s="109" customFormat="1" ht="33.75" customHeight="1">
      <c r="A71" s="107" t="s">
        <v>1</v>
      </c>
      <c r="B71" s="108" t="s">
        <v>48</v>
      </c>
      <c r="C71" s="108" t="s">
        <v>12</v>
      </c>
      <c r="D71" s="108"/>
      <c r="E71" s="108"/>
      <c r="F71" s="108"/>
      <c r="G71" s="106">
        <f>G72+G77+G84</f>
        <v>18817.100000000002</v>
      </c>
    </row>
    <row r="72" spans="1:7" s="3" customFormat="1" ht="29.25" customHeight="1">
      <c r="A72" s="14" t="s">
        <v>36</v>
      </c>
      <c r="B72" s="17" t="s">
        <v>48</v>
      </c>
      <c r="C72" s="17" t="s">
        <v>12</v>
      </c>
      <c r="D72" s="17" t="s">
        <v>14</v>
      </c>
      <c r="E72" s="17"/>
      <c r="F72" s="17"/>
      <c r="G72" s="93">
        <f>G76</f>
        <v>308.9</v>
      </c>
    </row>
    <row r="73" spans="1:7" s="3" customFormat="1" ht="57.75" customHeight="1">
      <c r="A73" s="14" t="s">
        <v>50</v>
      </c>
      <c r="B73" s="17" t="s">
        <v>48</v>
      </c>
      <c r="C73" s="17" t="s">
        <v>12</v>
      </c>
      <c r="D73" s="17" t="s">
        <v>14</v>
      </c>
      <c r="E73" s="17" t="s">
        <v>51</v>
      </c>
      <c r="F73" s="17"/>
      <c r="G73" s="93">
        <f>G74</f>
        <v>308.9</v>
      </c>
    </row>
    <row r="74" spans="1:7" s="3" customFormat="1" ht="24.75" customHeight="1">
      <c r="A74" s="14" t="s">
        <v>73</v>
      </c>
      <c r="B74" s="17" t="s">
        <v>48</v>
      </c>
      <c r="C74" s="17" t="s">
        <v>12</v>
      </c>
      <c r="D74" s="17" t="s">
        <v>14</v>
      </c>
      <c r="E74" s="17" t="s">
        <v>72</v>
      </c>
      <c r="F74" s="17"/>
      <c r="G74" s="93">
        <f>G75</f>
        <v>308.9</v>
      </c>
    </row>
    <row r="75" spans="1:7" s="3" customFormat="1" ht="44.25" customHeight="1">
      <c r="A75" s="14" t="s">
        <v>74</v>
      </c>
      <c r="B75" s="17" t="s">
        <v>48</v>
      </c>
      <c r="C75" s="17" t="s">
        <v>12</v>
      </c>
      <c r="D75" s="17" t="s">
        <v>14</v>
      </c>
      <c r="E75" s="17" t="s">
        <v>75</v>
      </c>
      <c r="F75" s="17"/>
      <c r="G75" s="93">
        <f>G76</f>
        <v>308.9</v>
      </c>
    </row>
    <row r="76" spans="1:7" s="3" customFormat="1" ht="63.75" customHeight="1">
      <c r="A76" s="14" t="s">
        <v>181</v>
      </c>
      <c r="B76" s="17" t="s">
        <v>48</v>
      </c>
      <c r="C76" s="17" t="s">
        <v>12</v>
      </c>
      <c r="D76" s="17" t="s">
        <v>14</v>
      </c>
      <c r="E76" s="17" t="s">
        <v>76</v>
      </c>
      <c r="F76" s="17" t="s">
        <v>25</v>
      </c>
      <c r="G76" s="106">
        <v>308.9</v>
      </c>
    </row>
    <row r="77" spans="1:7" s="3" customFormat="1" ht="27" customHeight="1">
      <c r="A77" s="14" t="s">
        <v>23</v>
      </c>
      <c r="B77" s="17" t="s">
        <v>48</v>
      </c>
      <c r="C77" s="17" t="s">
        <v>12</v>
      </c>
      <c r="D77" s="17" t="s">
        <v>24</v>
      </c>
      <c r="E77" s="17"/>
      <c r="F77" s="17"/>
      <c r="G77" s="93">
        <f>G78</f>
        <v>12985.400000000001</v>
      </c>
    </row>
    <row r="78" spans="1:7" s="3" customFormat="1" ht="46.5" customHeight="1">
      <c r="A78" s="14" t="s">
        <v>77</v>
      </c>
      <c r="B78" s="17" t="s">
        <v>48</v>
      </c>
      <c r="C78" s="17" t="s">
        <v>12</v>
      </c>
      <c r="D78" s="17" t="s">
        <v>24</v>
      </c>
      <c r="E78" s="17" t="s">
        <v>79</v>
      </c>
      <c r="F78" s="17"/>
      <c r="G78" s="93">
        <f>G79</f>
        <v>12985.400000000001</v>
      </c>
    </row>
    <row r="79" spans="1:7" s="3" customFormat="1" ht="35.25" customHeight="1">
      <c r="A79" s="14" t="s">
        <v>78</v>
      </c>
      <c r="B79" s="17" t="s">
        <v>48</v>
      </c>
      <c r="C79" s="17" t="s">
        <v>12</v>
      </c>
      <c r="D79" s="17" t="s">
        <v>24</v>
      </c>
      <c r="E79" s="17" t="s">
        <v>80</v>
      </c>
      <c r="F79" s="17"/>
      <c r="G79" s="93">
        <f>G80</f>
        <v>12985.400000000001</v>
      </c>
    </row>
    <row r="80" spans="1:7" s="3" customFormat="1" ht="35.25" customHeight="1">
      <c r="A80" s="14" t="s">
        <v>81</v>
      </c>
      <c r="B80" s="17" t="s">
        <v>48</v>
      </c>
      <c r="C80" s="17" t="s">
        <v>12</v>
      </c>
      <c r="D80" s="17" t="s">
        <v>24</v>
      </c>
      <c r="E80" s="38" t="s">
        <v>82</v>
      </c>
      <c r="F80" s="17"/>
      <c r="G80" s="93">
        <f>G81+G82+G83</f>
        <v>12985.400000000001</v>
      </c>
    </row>
    <row r="81" spans="1:7" s="3" customFormat="1" ht="45" customHeight="1">
      <c r="A81" s="14" t="s">
        <v>340</v>
      </c>
      <c r="B81" s="17" t="s">
        <v>48</v>
      </c>
      <c r="C81" s="17" t="s">
        <v>12</v>
      </c>
      <c r="D81" s="17" t="s">
        <v>24</v>
      </c>
      <c r="E81" s="38" t="s">
        <v>341</v>
      </c>
      <c r="F81" s="17" t="s">
        <v>25</v>
      </c>
      <c r="G81" s="93">
        <v>0</v>
      </c>
    </row>
    <row r="82" spans="1:7" s="3" customFormat="1" ht="48" customHeight="1">
      <c r="A82" s="14" t="s">
        <v>342</v>
      </c>
      <c r="B82" s="17" t="s">
        <v>48</v>
      </c>
      <c r="C82" s="17" t="s">
        <v>12</v>
      </c>
      <c r="D82" s="17" t="s">
        <v>24</v>
      </c>
      <c r="E82" s="17" t="s">
        <v>84</v>
      </c>
      <c r="F82" s="17" t="s">
        <v>25</v>
      </c>
      <c r="G82" s="93">
        <v>2355.3</v>
      </c>
    </row>
    <row r="83" spans="1:7" s="3" customFormat="1" ht="45" customHeight="1">
      <c r="A83" s="14" t="s">
        <v>83</v>
      </c>
      <c r="B83" s="17" t="s">
        <v>48</v>
      </c>
      <c r="C83" s="17" t="s">
        <v>12</v>
      </c>
      <c r="D83" s="17" t="s">
        <v>24</v>
      </c>
      <c r="E83" s="17" t="s">
        <v>84</v>
      </c>
      <c r="F83" s="17" t="s">
        <v>28</v>
      </c>
      <c r="G83" s="93">
        <v>10630.1</v>
      </c>
    </row>
    <row r="84" spans="1:7" s="3" customFormat="1" ht="27.75" customHeight="1">
      <c r="A84" s="14" t="s">
        <v>29</v>
      </c>
      <c r="B84" s="17" t="s">
        <v>48</v>
      </c>
      <c r="C84" s="17" t="s">
        <v>12</v>
      </c>
      <c r="D84" s="17" t="s">
        <v>13</v>
      </c>
      <c r="E84" s="17"/>
      <c r="F84" s="17"/>
      <c r="G84" s="93">
        <f>G85</f>
        <v>5522.8</v>
      </c>
    </row>
    <row r="85" spans="1:7" s="3" customFormat="1" ht="44.25" customHeight="1">
      <c r="A85" s="14" t="s">
        <v>77</v>
      </c>
      <c r="B85" s="17" t="s">
        <v>48</v>
      </c>
      <c r="C85" s="17" t="s">
        <v>12</v>
      </c>
      <c r="D85" s="17" t="s">
        <v>13</v>
      </c>
      <c r="E85" s="17" t="s">
        <v>79</v>
      </c>
      <c r="F85" s="17"/>
      <c r="G85" s="93">
        <f>G86</f>
        <v>5522.8</v>
      </c>
    </row>
    <row r="86" spans="1:7" s="3" customFormat="1" ht="27.75" customHeight="1">
      <c r="A86" s="14" t="s">
        <v>85</v>
      </c>
      <c r="B86" s="17" t="s">
        <v>48</v>
      </c>
      <c r="C86" s="17" t="s">
        <v>12</v>
      </c>
      <c r="D86" s="17" t="s">
        <v>13</v>
      </c>
      <c r="E86" s="17" t="s">
        <v>86</v>
      </c>
      <c r="F86" s="17"/>
      <c r="G86" s="93">
        <f>G87+G89+G92+G94+G96</f>
        <v>5522.8</v>
      </c>
    </row>
    <row r="87" spans="1:7" s="3" customFormat="1" ht="33.75" customHeight="1">
      <c r="A87" s="14" t="s">
        <v>400</v>
      </c>
      <c r="B87" s="17" t="s">
        <v>48</v>
      </c>
      <c r="C87" s="17" t="s">
        <v>12</v>
      </c>
      <c r="D87" s="17" t="s">
        <v>13</v>
      </c>
      <c r="E87" s="17" t="s">
        <v>401</v>
      </c>
      <c r="F87" s="17"/>
      <c r="G87" s="93">
        <f>G88</f>
        <v>0</v>
      </c>
    </row>
    <row r="88" spans="1:7" s="3" customFormat="1" ht="76.5" customHeight="1">
      <c r="A88" s="112" t="s">
        <v>443</v>
      </c>
      <c r="B88" s="17" t="s">
        <v>48</v>
      </c>
      <c r="C88" s="17" t="s">
        <v>12</v>
      </c>
      <c r="D88" s="17" t="s">
        <v>13</v>
      </c>
      <c r="E88" s="17" t="s">
        <v>402</v>
      </c>
      <c r="F88" s="17" t="s">
        <v>25</v>
      </c>
      <c r="G88" s="93">
        <v>0</v>
      </c>
    </row>
    <row r="89" spans="1:7" s="3" customFormat="1" ht="70.5" customHeight="1">
      <c r="A89" s="14" t="s">
        <v>287</v>
      </c>
      <c r="B89" s="17" t="s">
        <v>48</v>
      </c>
      <c r="C89" s="17" t="s">
        <v>12</v>
      </c>
      <c r="D89" s="17" t="s">
        <v>13</v>
      </c>
      <c r="E89" s="17" t="s">
        <v>87</v>
      </c>
      <c r="F89" s="17"/>
      <c r="G89" s="93">
        <f>G90+G91</f>
        <v>3735</v>
      </c>
    </row>
    <row r="90" spans="1:7" s="3" customFormat="1" ht="67.5" customHeight="1">
      <c r="A90" s="14" t="s">
        <v>351</v>
      </c>
      <c r="B90" s="17" t="s">
        <v>48</v>
      </c>
      <c r="C90" s="17" t="s">
        <v>12</v>
      </c>
      <c r="D90" s="17" t="s">
        <v>13</v>
      </c>
      <c r="E90" s="17" t="s">
        <v>354</v>
      </c>
      <c r="F90" s="17" t="s">
        <v>26</v>
      </c>
      <c r="G90" s="93">
        <v>0</v>
      </c>
    </row>
    <row r="91" spans="1:7" s="3" customFormat="1" ht="42.75" customHeight="1">
      <c r="A91" s="14" t="s">
        <v>436</v>
      </c>
      <c r="B91" s="17" t="s">
        <v>48</v>
      </c>
      <c r="C91" s="17" t="s">
        <v>12</v>
      </c>
      <c r="D91" s="17" t="s">
        <v>13</v>
      </c>
      <c r="E91" s="17" t="s">
        <v>88</v>
      </c>
      <c r="F91" s="17" t="s">
        <v>26</v>
      </c>
      <c r="G91" s="93">
        <v>3735</v>
      </c>
    </row>
    <row r="92" spans="1:7" s="3" customFormat="1" ht="32.25" customHeight="1">
      <c r="A92" s="14" t="s">
        <v>89</v>
      </c>
      <c r="B92" s="17" t="s">
        <v>48</v>
      </c>
      <c r="C92" s="17" t="s">
        <v>12</v>
      </c>
      <c r="D92" s="17" t="s">
        <v>13</v>
      </c>
      <c r="E92" s="17" t="s">
        <v>90</v>
      </c>
      <c r="F92" s="17"/>
      <c r="G92" s="93">
        <f>G93</f>
        <v>1757.8</v>
      </c>
    </row>
    <row r="93" spans="1:7" s="3" customFormat="1" ht="48" customHeight="1">
      <c r="A93" s="14" t="s">
        <v>182</v>
      </c>
      <c r="B93" s="17" t="s">
        <v>48</v>
      </c>
      <c r="C93" s="17" t="s">
        <v>12</v>
      </c>
      <c r="D93" s="17" t="s">
        <v>13</v>
      </c>
      <c r="E93" s="17" t="s">
        <v>91</v>
      </c>
      <c r="F93" s="17" t="s">
        <v>25</v>
      </c>
      <c r="G93" s="93">
        <v>1757.8</v>
      </c>
    </row>
    <row r="94" spans="1:7" s="3" customFormat="1" ht="24.75" customHeight="1">
      <c r="A94" s="14" t="s">
        <v>93</v>
      </c>
      <c r="B94" s="17" t="s">
        <v>48</v>
      </c>
      <c r="C94" s="17" t="s">
        <v>12</v>
      </c>
      <c r="D94" s="17" t="s">
        <v>13</v>
      </c>
      <c r="E94" s="17" t="s">
        <v>92</v>
      </c>
      <c r="F94" s="17"/>
      <c r="G94" s="93">
        <f>G95</f>
        <v>30</v>
      </c>
    </row>
    <row r="95" spans="1:7" s="3" customFormat="1" ht="70.5" customHeight="1">
      <c r="A95" s="14" t="s">
        <v>95</v>
      </c>
      <c r="B95" s="17" t="s">
        <v>48</v>
      </c>
      <c r="C95" s="17" t="s">
        <v>12</v>
      </c>
      <c r="D95" s="17" t="s">
        <v>13</v>
      </c>
      <c r="E95" s="17" t="s">
        <v>94</v>
      </c>
      <c r="F95" s="17" t="s">
        <v>20</v>
      </c>
      <c r="G95" s="93">
        <v>30</v>
      </c>
    </row>
    <row r="96" spans="1:7" s="3" customFormat="1" ht="36" customHeight="1">
      <c r="A96" s="14" t="s">
        <v>96</v>
      </c>
      <c r="B96" s="17" t="s">
        <v>48</v>
      </c>
      <c r="C96" s="17" t="s">
        <v>12</v>
      </c>
      <c r="D96" s="17" t="s">
        <v>13</v>
      </c>
      <c r="E96" s="17" t="s">
        <v>97</v>
      </c>
      <c r="F96" s="17"/>
      <c r="G96" s="93">
        <f>G97</f>
        <v>0</v>
      </c>
    </row>
    <row r="97" spans="1:7" s="3" customFormat="1" ht="45" customHeight="1">
      <c r="A97" s="14" t="s">
        <v>183</v>
      </c>
      <c r="B97" s="17" t="s">
        <v>48</v>
      </c>
      <c r="C97" s="17" t="s">
        <v>12</v>
      </c>
      <c r="D97" s="17" t="s">
        <v>13</v>
      </c>
      <c r="E97" s="17" t="s">
        <v>98</v>
      </c>
      <c r="F97" s="17" t="s">
        <v>25</v>
      </c>
      <c r="G97" s="93">
        <v>0</v>
      </c>
    </row>
    <row r="98" spans="1:7" s="109" customFormat="1" ht="31.5" customHeight="1">
      <c r="A98" s="107" t="s">
        <v>30</v>
      </c>
      <c r="B98" s="108" t="s">
        <v>48</v>
      </c>
      <c r="C98" s="108" t="s">
        <v>14</v>
      </c>
      <c r="D98" s="108"/>
      <c r="E98" s="108"/>
      <c r="F98" s="108"/>
      <c r="G98" s="106">
        <f>G99+G117+G129+G149</f>
        <v>39916.5</v>
      </c>
    </row>
    <row r="99" spans="1:7" s="3" customFormat="1" ht="27.75" customHeight="1">
      <c r="A99" s="14" t="s">
        <v>2</v>
      </c>
      <c r="B99" s="17" t="s">
        <v>48</v>
      </c>
      <c r="C99" s="17" t="s">
        <v>14</v>
      </c>
      <c r="D99" s="17" t="s">
        <v>11</v>
      </c>
      <c r="E99" s="17"/>
      <c r="F99" s="17"/>
      <c r="G99" s="93">
        <f>G100</f>
        <v>8054.4</v>
      </c>
    </row>
    <row r="100" spans="1:7" s="3" customFormat="1" ht="45.75" customHeight="1">
      <c r="A100" s="14" t="s">
        <v>77</v>
      </c>
      <c r="B100" s="17" t="s">
        <v>48</v>
      </c>
      <c r="C100" s="17" t="s">
        <v>14</v>
      </c>
      <c r="D100" s="17" t="s">
        <v>11</v>
      </c>
      <c r="E100" s="17" t="s">
        <v>79</v>
      </c>
      <c r="F100" s="17"/>
      <c r="G100" s="93">
        <f>G101</f>
        <v>8054.4</v>
      </c>
    </row>
    <row r="101" spans="1:7" s="3" customFormat="1" ht="51.75" customHeight="1">
      <c r="A101" s="14" t="s">
        <v>99</v>
      </c>
      <c r="B101" s="17" t="s">
        <v>48</v>
      </c>
      <c r="C101" s="17" t="s">
        <v>14</v>
      </c>
      <c r="D101" s="17" t="s">
        <v>11</v>
      </c>
      <c r="E101" s="17" t="s">
        <v>100</v>
      </c>
      <c r="F101" s="17"/>
      <c r="G101" s="93">
        <f>G102+G104+G106+G110+G112+G115</f>
        <v>8054.4</v>
      </c>
    </row>
    <row r="102" spans="1:7" s="3" customFormat="1" ht="50.25" customHeight="1">
      <c r="A102" s="14" t="s">
        <v>343</v>
      </c>
      <c r="B102" s="17" t="s">
        <v>48</v>
      </c>
      <c r="C102" s="17" t="s">
        <v>14</v>
      </c>
      <c r="D102" s="17" t="s">
        <v>11</v>
      </c>
      <c r="E102" s="17" t="s">
        <v>101</v>
      </c>
      <c r="F102" s="17"/>
      <c r="G102" s="93">
        <f>G103</f>
        <v>7833.2</v>
      </c>
    </row>
    <row r="103" spans="1:7" s="3" customFormat="1" ht="61.5" customHeight="1">
      <c r="A103" s="14" t="s">
        <v>187</v>
      </c>
      <c r="B103" s="17" t="s">
        <v>48</v>
      </c>
      <c r="C103" s="17" t="s">
        <v>14</v>
      </c>
      <c r="D103" s="17" t="s">
        <v>11</v>
      </c>
      <c r="E103" s="17" t="s">
        <v>344</v>
      </c>
      <c r="F103" s="17" t="s">
        <v>26</v>
      </c>
      <c r="G103" s="93">
        <v>7833.2</v>
      </c>
    </row>
    <row r="104" spans="1:7" s="3" customFormat="1" ht="61.5" customHeight="1">
      <c r="A104" s="126" t="s">
        <v>449</v>
      </c>
      <c r="B104" s="17" t="s">
        <v>48</v>
      </c>
      <c r="C104" s="17" t="s">
        <v>14</v>
      </c>
      <c r="D104" s="17" t="s">
        <v>11</v>
      </c>
      <c r="E104" s="17" t="s">
        <v>450</v>
      </c>
      <c r="F104" s="17" t="s">
        <v>26</v>
      </c>
      <c r="G104" s="93">
        <f>G105</f>
        <v>0</v>
      </c>
    </row>
    <row r="105" spans="1:7" s="3" customFormat="1" ht="61.5" customHeight="1">
      <c r="A105" s="126" t="s">
        <v>448</v>
      </c>
      <c r="B105" s="17" t="s">
        <v>48</v>
      </c>
      <c r="C105" s="17" t="s">
        <v>14</v>
      </c>
      <c r="D105" s="17" t="s">
        <v>11</v>
      </c>
      <c r="E105" s="17" t="s">
        <v>447</v>
      </c>
      <c r="F105" s="17" t="s">
        <v>26</v>
      </c>
      <c r="G105" s="93">
        <v>0</v>
      </c>
    </row>
    <row r="106" spans="1:7" s="3" customFormat="1" ht="37.5" customHeight="1">
      <c r="A106" s="14" t="s">
        <v>368</v>
      </c>
      <c r="B106" s="17" t="s">
        <v>48</v>
      </c>
      <c r="C106" s="17" t="s">
        <v>14</v>
      </c>
      <c r="D106" s="17" t="s">
        <v>11</v>
      </c>
      <c r="E106" s="17" t="s">
        <v>403</v>
      </c>
      <c r="F106" s="17"/>
      <c r="G106" s="93">
        <f>G107+G108+G109</f>
        <v>0</v>
      </c>
    </row>
    <row r="107" spans="1:7" s="3" customFormat="1" ht="86.25" customHeight="1">
      <c r="A107" s="14" t="s">
        <v>404</v>
      </c>
      <c r="B107" s="17" t="s">
        <v>48</v>
      </c>
      <c r="C107" s="17" t="s">
        <v>14</v>
      </c>
      <c r="D107" s="17" t="s">
        <v>11</v>
      </c>
      <c r="E107" s="17" t="s">
        <v>378</v>
      </c>
      <c r="F107" s="17" t="s">
        <v>26</v>
      </c>
      <c r="G107" s="93">
        <v>0</v>
      </c>
    </row>
    <row r="108" spans="1:7" s="3" customFormat="1" ht="81.75" customHeight="1">
      <c r="A108" s="14" t="s">
        <v>405</v>
      </c>
      <c r="B108" s="17" t="s">
        <v>48</v>
      </c>
      <c r="C108" s="17" t="s">
        <v>14</v>
      </c>
      <c r="D108" s="17" t="s">
        <v>11</v>
      </c>
      <c r="E108" s="17" t="s">
        <v>379</v>
      </c>
      <c r="F108" s="17" t="s">
        <v>26</v>
      </c>
      <c r="G108" s="93">
        <v>0</v>
      </c>
    </row>
    <row r="109" spans="1:7" s="3" customFormat="1" ht="71.25" customHeight="1">
      <c r="A109" s="14" t="s">
        <v>370</v>
      </c>
      <c r="B109" s="17" t="s">
        <v>48</v>
      </c>
      <c r="C109" s="17" t="s">
        <v>14</v>
      </c>
      <c r="D109" s="17" t="s">
        <v>11</v>
      </c>
      <c r="E109" s="17" t="s">
        <v>406</v>
      </c>
      <c r="F109" s="17" t="s">
        <v>26</v>
      </c>
      <c r="G109" s="93">
        <v>0</v>
      </c>
    </row>
    <row r="110" spans="1:7" s="95" customFormat="1" ht="66.75" customHeight="1">
      <c r="A110" s="14" t="s">
        <v>345</v>
      </c>
      <c r="B110" s="17" t="s">
        <v>48</v>
      </c>
      <c r="C110" s="17" t="s">
        <v>14</v>
      </c>
      <c r="D110" s="17" t="s">
        <v>11</v>
      </c>
      <c r="E110" s="17" t="s">
        <v>103</v>
      </c>
      <c r="F110" s="17"/>
      <c r="G110" s="93">
        <f>G111</f>
        <v>36</v>
      </c>
    </row>
    <row r="111" spans="1:7" s="95" customFormat="1" ht="39" customHeight="1">
      <c r="A111" s="14" t="s">
        <v>346</v>
      </c>
      <c r="B111" s="17" t="s">
        <v>48</v>
      </c>
      <c r="C111" s="17" t="s">
        <v>14</v>
      </c>
      <c r="D111" s="17" t="s">
        <v>11</v>
      </c>
      <c r="E111" s="17" t="s">
        <v>104</v>
      </c>
      <c r="F111" s="17" t="s">
        <v>25</v>
      </c>
      <c r="G111" s="93">
        <v>36</v>
      </c>
    </row>
    <row r="112" spans="1:7" s="3" customFormat="1" ht="48" customHeight="1">
      <c r="A112" s="14" t="s">
        <v>363</v>
      </c>
      <c r="B112" s="17" t="s">
        <v>48</v>
      </c>
      <c r="C112" s="17" t="s">
        <v>14</v>
      </c>
      <c r="D112" s="17" t="s">
        <v>11</v>
      </c>
      <c r="E112" s="17" t="s">
        <v>106</v>
      </c>
      <c r="F112" s="17"/>
      <c r="G112" s="93">
        <f>G113+G114</f>
        <v>0</v>
      </c>
    </row>
    <row r="113" spans="1:7" s="3" customFormat="1" ht="98.25" customHeight="1">
      <c r="A113" s="14" t="s">
        <v>364</v>
      </c>
      <c r="B113" s="17" t="s">
        <v>48</v>
      </c>
      <c r="C113" s="17" t="s">
        <v>14</v>
      </c>
      <c r="D113" s="17" t="s">
        <v>11</v>
      </c>
      <c r="E113" s="17" t="s">
        <v>365</v>
      </c>
      <c r="F113" s="17" t="s">
        <v>26</v>
      </c>
      <c r="G113" s="93">
        <v>0</v>
      </c>
    </row>
    <row r="114" spans="1:7" s="3" customFormat="1" ht="99" customHeight="1">
      <c r="A114" s="14" t="s">
        <v>366</v>
      </c>
      <c r="B114" s="94" t="s">
        <v>48</v>
      </c>
      <c r="C114" s="94" t="s">
        <v>14</v>
      </c>
      <c r="D114" s="94" t="s">
        <v>11</v>
      </c>
      <c r="E114" s="17" t="s">
        <v>367</v>
      </c>
      <c r="F114" s="17" t="s">
        <v>26</v>
      </c>
      <c r="G114" s="93">
        <v>0</v>
      </c>
    </row>
    <row r="115" spans="1:7" s="3" customFormat="1" ht="49.5" customHeight="1">
      <c r="A115" s="14" t="s">
        <v>108</v>
      </c>
      <c r="B115" s="17" t="s">
        <v>48</v>
      </c>
      <c r="C115" s="17" t="s">
        <v>14</v>
      </c>
      <c r="D115" s="17" t="s">
        <v>11</v>
      </c>
      <c r="E115" s="17" t="s">
        <v>109</v>
      </c>
      <c r="F115" s="17"/>
      <c r="G115" s="93">
        <f>G116</f>
        <v>185.2</v>
      </c>
    </row>
    <row r="116" spans="1:7" s="3" customFormat="1" ht="60" customHeight="1">
      <c r="A116" s="14" t="s">
        <v>278</v>
      </c>
      <c r="B116" s="17" t="s">
        <v>48</v>
      </c>
      <c r="C116" s="17" t="s">
        <v>14</v>
      </c>
      <c r="D116" s="17" t="s">
        <v>11</v>
      </c>
      <c r="E116" s="17" t="s">
        <v>110</v>
      </c>
      <c r="F116" s="17" t="s">
        <v>25</v>
      </c>
      <c r="G116" s="93">
        <v>185.2</v>
      </c>
    </row>
    <row r="117" spans="1:7" s="3" customFormat="1" ht="24.75" customHeight="1">
      <c r="A117" s="14" t="s">
        <v>3</v>
      </c>
      <c r="B117" s="17" t="s">
        <v>48</v>
      </c>
      <c r="C117" s="17" t="s">
        <v>14</v>
      </c>
      <c r="D117" s="17" t="s">
        <v>15</v>
      </c>
      <c r="E117" s="17"/>
      <c r="F117" s="17"/>
      <c r="G117" s="93">
        <f>G118</f>
        <v>3393.3</v>
      </c>
    </row>
    <row r="118" spans="1:7" s="3" customFormat="1" ht="47.25" customHeight="1">
      <c r="A118" s="14" t="s">
        <v>77</v>
      </c>
      <c r="B118" s="17" t="s">
        <v>48</v>
      </c>
      <c r="C118" s="17" t="s">
        <v>14</v>
      </c>
      <c r="D118" s="17" t="s">
        <v>15</v>
      </c>
      <c r="E118" s="17" t="s">
        <v>79</v>
      </c>
      <c r="F118" s="17"/>
      <c r="G118" s="93">
        <f>G119+G126</f>
        <v>3393.3</v>
      </c>
    </row>
    <row r="119" spans="1:7" s="3" customFormat="1" ht="45.75" customHeight="1">
      <c r="A119" s="14" t="s">
        <v>99</v>
      </c>
      <c r="B119" s="17" t="s">
        <v>48</v>
      </c>
      <c r="C119" s="17" t="s">
        <v>14</v>
      </c>
      <c r="D119" s="17" t="s">
        <v>15</v>
      </c>
      <c r="E119" s="17" t="s">
        <v>100</v>
      </c>
      <c r="F119" s="17"/>
      <c r="G119" s="127">
        <f>G120+G124</f>
        <v>3393.3</v>
      </c>
    </row>
    <row r="120" spans="1:7" s="3" customFormat="1" ht="79.5" customHeight="1">
      <c r="A120" s="14" t="s">
        <v>102</v>
      </c>
      <c r="B120" s="17" t="s">
        <v>48</v>
      </c>
      <c r="C120" s="17" t="s">
        <v>14</v>
      </c>
      <c r="D120" s="17" t="s">
        <v>15</v>
      </c>
      <c r="E120" s="17" t="s">
        <v>103</v>
      </c>
      <c r="F120" s="17"/>
      <c r="G120" s="93">
        <f>G121+G122+G123</f>
        <v>3393.3</v>
      </c>
    </row>
    <row r="121" spans="1:7" s="3" customFormat="1" ht="79.5" customHeight="1">
      <c r="A121" s="14" t="s">
        <v>362</v>
      </c>
      <c r="B121" s="17" t="s">
        <v>48</v>
      </c>
      <c r="C121" s="17" t="s">
        <v>14</v>
      </c>
      <c r="D121" s="17" t="s">
        <v>15</v>
      </c>
      <c r="E121" s="17" t="s">
        <v>361</v>
      </c>
      <c r="F121" s="17" t="s">
        <v>25</v>
      </c>
      <c r="G121" s="106">
        <v>0</v>
      </c>
    </row>
    <row r="122" spans="1:7" s="3" customFormat="1" ht="54" customHeight="1">
      <c r="A122" s="7" t="s">
        <v>180</v>
      </c>
      <c r="B122" s="17" t="s">
        <v>48</v>
      </c>
      <c r="C122" s="17" t="s">
        <v>14</v>
      </c>
      <c r="D122" s="17" t="s">
        <v>15</v>
      </c>
      <c r="E122" s="17" t="s">
        <v>104</v>
      </c>
      <c r="F122" s="17" t="s">
        <v>25</v>
      </c>
      <c r="G122" s="93">
        <v>1826.4</v>
      </c>
    </row>
    <row r="123" spans="1:7" s="3" customFormat="1" ht="80.25" customHeight="1">
      <c r="A123" s="7" t="s">
        <v>446</v>
      </c>
      <c r="B123" s="17" t="s">
        <v>48</v>
      </c>
      <c r="C123" s="17" t="s">
        <v>14</v>
      </c>
      <c r="D123" s="17" t="s">
        <v>15</v>
      </c>
      <c r="E123" s="17" t="s">
        <v>445</v>
      </c>
      <c r="F123" s="17" t="s">
        <v>25</v>
      </c>
      <c r="G123" s="93">
        <v>1566.9</v>
      </c>
    </row>
    <row r="124" spans="1:7" s="3" customFormat="1" ht="31.5" customHeight="1">
      <c r="A124" s="7" t="s">
        <v>289</v>
      </c>
      <c r="B124" s="17" t="s">
        <v>48</v>
      </c>
      <c r="C124" s="17" t="s">
        <v>14</v>
      </c>
      <c r="D124" s="17" t="s">
        <v>15</v>
      </c>
      <c r="E124" s="17" t="s">
        <v>290</v>
      </c>
      <c r="F124" s="17"/>
      <c r="G124" s="93">
        <f>G125</f>
        <v>0</v>
      </c>
    </row>
    <row r="125" spans="1:7" s="3" customFormat="1" ht="46.5" customHeight="1">
      <c r="A125" s="7" t="s">
        <v>292</v>
      </c>
      <c r="B125" s="17" t="s">
        <v>48</v>
      </c>
      <c r="C125" s="17" t="s">
        <v>14</v>
      </c>
      <c r="D125" s="17" t="s">
        <v>15</v>
      </c>
      <c r="E125" s="17" t="s">
        <v>293</v>
      </c>
      <c r="F125" s="17" t="s">
        <v>25</v>
      </c>
      <c r="G125" s="93">
        <v>0</v>
      </c>
    </row>
    <row r="126" spans="1:7" s="3" customFormat="1" ht="46.5" customHeight="1">
      <c r="A126" s="140" t="s">
        <v>428</v>
      </c>
      <c r="B126" s="17" t="s">
        <v>48</v>
      </c>
      <c r="C126" s="17" t="s">
        <v>14</v>
      </c>
      <c r="D126" s="17" t="s">
        <v>15</v>
      </c>
      <c r="E126" s="17" t="s">
        <v>116</v>
      </c>
      <c r="F126" s="17"/>
      <c r="G126" s="93">
        <f>G127</f>
        <v>0</v>
      </c>
    </row>
    <row r="127" spans="1:7" s="3" customFormat="1" ht="46.5" customHeight="1">
      <c r="A127" s="140" t="s">
        <v>429</v>
      </c>
      <c r="B127" s="17" t="s">
        <v>48</v>
      </c>
      <c r="C127" s="17" t="s">
        <v>14</v>
      </c>
      <c r="D127" s="17" t="s">
        <v>15</v>
      </c>
      <c r="E127" s="17" t="s">
        <v>118</v>
      </c>
      <c r="F127" s="17"/>
      <c r="G127" s="93">
        <f>G128</f>
        <v>0</v>
      </c>
    </row>
    <row r="128" spans="1:7" s="3" customFormat="1" ht="102.75" customHeight="1">
      <c r="A128" s="140" t="s">
        <v>491</v>
      </c>
      <c r="B128" s="17" t="s">
        <v>48</v>
      </c>
      <c r="C128" s="17" t="s">
        <v>14</v>
      </c>
      <c r="D128" s="17" t="s">
        <v>15</v>
      </c>
      <c r="E128" s="17" t="s">
        <v>430</v>
      </c>
      <c r="F128" s="17" t="s">
        <v>25</v>
      </c>
      <c r="G128" s="93">
        <v>0</v>
      </c>
    </row>
    <row r="129" spans="1:7" s="3" customFormat="1" ht="18.75" customHeight="1">
      <c r="A129" s="7" t="s">
        <v>4</v>
      </c>
      <c r="B129" s="17" t="s">
        <v>48</v>
      </c>
      <c r="C129" s="17" t="s">
        <v>14</v>
      </c>
      <c r="D129" s="17" t="s">
        <v>16</v>
      </c>
      <c r="E129" s="17"/>
      <c r="F129" s="17"/>
      <c r="G129" s="106">
        <f>G130</f>
        <v>28447.7</v>
      </c>
    </row>
    <row r="130" spans="1:7" s="3" customFormat="1" ht="45" customHeight="1">
      <c r="A130" s="7" t="s">
        <v>77</v>
      </c>
      <c r="B130" s="17" t="s">
        <v>48</v>
      </c>
      <c r="C130" s="17" t="s">
        <v>14</v>
      </c>
      <c r="D130" s="17" t="s">
        <v>16</v>
      </c>
      <c r="E130" s="17" t="s">
        <v>79</v>
      </c>
      <c r="F130" s="17"/>
      <c r="G130" s="93">
        <f>G131+G142+G146</f>
        <v>28447.7</v>
      </c>
    </row>
    <row r="131" spans="1:7" s="3" customFormat="1" ht="45.75" customHeight="1">
      <c r="A131" s="7" t="s">
        <v>99</v>
      </c>
      <c r="B131" s="17" t="s">
        <v>48</v>
      </c>
      <c r="C131" s="17" t="s">
        <v>14</v>
      </c>
      <c r="D131" s="17" t="s">
        <v>16</v>
      </c>
      <c r="E131" s="17" t="s">
        <v>100</v>
      </c>
      <c r="F131" s="17"/>
      <c r="G131" s="93">
        <f>G132+G134+G137+G139</f>
        <v>11278.2</v>
      </c>
    </row>
    <row r="132" spans="1:7" s="95" customFormat="1" ht="69.75" customHeight="1">
      <c r="A132" s="7" t="s">
        <v>347</v>
      </c>
      <c r="B132" s="17" t="s">
        <v>48</v>
      </c>
      <c r="C132" s="17" t="s">
        <v>14</v>
      </c>
      <c r="D132" s="17" t="s">
        <v>16</v>
      </c>
      <c r="E132" s="17" t="s">
        <v>103</v>
      </c>
      <c r="F132" s="17"/>
      <c r="G132" s="93">
        <f>G133</f>
        <v>2554.6</v>
      </c>
    </row>
    <row r="133" spans="1:7" s="95" customFormat="1" ht="45.75" customHeight="1">
      <c r="A133" s="7" t="s">
        <v>442</v>
      </c>
      <c r="B133" s="17" t="s">
        <v>48</v>
      </c>
      <c r="C133" s="17" t="s">
        <v>14</v>
      </c>
      <c r="D133" s="17" t="s">
        <v>16</v>
      </c>
      <c r="E133" s="17" t="s">
        <v>104</v>
      </c>
      <c r="F133" s="17" t="s">
        <v>25</v>
      </c>
      <c r="G133" s="93">
        <v>2554.6</v>
      </c>
    </row>
    <row r="134" spans="1:7" s="3" customFormat="1" ht="35.25" customHeight="1">
      <c r="A134" s="7" t="s">
        <v>111</v>
      </c>
      <c r="B134" s="17" t="s">
        <v>48</v>
      </c>
      <c r="C134" s="17" t="s">
        <v>14</v>
      </c>
      <c r="D134" s="17" t="s">
        <v>16</v>
      </c>
      <c r="E134" s="17" t="s">
        <v>112</v>
      </c>
      <c r="F134" s="17"/>
      <c r="G134" s="93">
        <f>G135+G136</f>
        <v>0</v>
      </c>
    </row>
    <row r="135" spans="1:7" s="3" customFormat="1" ht="48" customHeight="1">
      <c r="A135" s="7" t="s">
        <v>184</v>
      </c>
      <c r="B135" s="17" t="s">
        <v>48</v>
      </c>
      <c r="C135" s="17" t="s">
        <v>14</v>
      </c>
      <c r="D135" s="17" t="s">
        <v>16</v>
      </c>
      <c r="E135" s="17" t="s">
        <v>113</v>
      </c>
      <c r="F135" s="17" t="s">
        <v>25</v>
      </c>
      <c r="G135" s="93">
        <v>0</v>
      </c>
    </row>
    <row r="136" spans="1:7" s="3" customFormat="1" ht="48" customHeight="1">
      <c r="A136" s="7" t="s">
        <v>180</v>
      </c>
      <c r="B136" s="17" t="s">
        <v>48</v>
      </c>
      <c r="C136" s="17" t="s">
        <v>14</v>
      </c>
      <c r="D136" s="17" t="s">
        <v>16</v>
      </c>
      <c r="E136" s="17" t="s">
        <v>407</v>
      </c>
      <c r="F136" s="17" t="s">
        <v>25</v>
      </c>
      <c r="G136" s="93">
        <v>0</v>
      </c>
    </row>
    <row r="137" spans="1:7" s="95" customFormat="1" ht="41.25" customHeight="1">
      <c r="A137" s="7" t="s">
        <v>289</v>
      </c>
      <c r="B137" s="17" t="s">
        <v>48</v>
      </c>
      <c r="C137" s="17" t="s">
        <v>14</v>
      </c>
      <c r="D137" s="17" t="s">
        <v>16</v>
      </c>
      <c r="E137" s="17" t="s">
        <v>290</v>
      </c>
      <c r="F137" s="17"/>
      <c r="G137" s="93">
        <f>G138</f>
        <v>0</v>
      </c>
    </row>
    <row r="138" spans="1:7" s="3" customFormat="1" ht="39.75" customHeight="1">
      <c r="A138" s="7" t="s">
        <v>427</v>
      </c>
      <c r="B138" s="17" t="s">
        <v>48</v>
      </c>
      <c r="C138" s="17" t="s">
        <v>14</v>
      </c>
      <c r="D138" s="17" t="s">
        <v>16</v>
      </c>
      <c r="E138" s="17" t="s">
        <v>426</v>
      </c>
      <c r="F138" s="17" t="s">
        <v>25</v>
      </c>
      <c r="G138" s="93">
        <v>0</v>
      </c>
    </row>
    <row r="139" spans="1:7" s="95" customFormat="1" ht="33.75" customHeight="1">
      <c r="A139" s="7" t="s">
        <v>348</v>
      </c>
      <c r="B139" s="17" t="s">
        <v>48</v>
      </c>
      <c r="C139" s="17" t="s">
        <v>14</v>
      </c>
      <c r="D139" s="17" t="s">
        <v>16</v>
      </c>
      <c r="E139" s="17" t="s">
        <v>349</v>
      </c>
      <c r="F139" s="17"/>
      <c r="G139" s="93">
        <f>G141+G140</f>
        <v>8723.6</v>
      </c>
    </row>
    <row r="140" spans="1:7" s="95" customFormat="1" ht="33.75" customHeight="1">
      <c r="A140" s="7" t="s">
        <v>435</v>
      </c>
      <c r="B140" s="17" t="s">
        <v>48</v>
      </c>
      <c r="C140" s="17" t="s">
        <v>14</v>
      </c>
      <c r="D140" s="17" t="s">
        <v>16</v>
      </c>
      <c r="E140" s="17" t="s">
        <v>434</v>
      </c>
      <c r="F140" s="17" t="s">
        <v>25</v>
      </c>
      <c r="G140" s="93">
        <f>8549+174.5+0.1</f>
        <v>8723.6</v>
      </c>
    </row>
    <row r="141" spans="1:7" s="95" customFormat="1" ht="55.5" customHeight="1">
      <c r="A141" s="7" t="s">
        <v>441</v>
      </c>
      <c r="B141" s="17" t="s">
        <v>48</v>
      </c>
      <c r="C141" s="17" t="s">
        <v>14</v>
      </c>
      <c r="D141" s="17" t="s">
        <v>16</v>
      </c>
      <c r="E141" s="17" t="s">
        <v>425</v>
      </c>
      <c r="F141" s="17" t="s">
        <v>25</v>
      </c>
      <c r="G141" s="93">
        <v>0</v>
      </c>
    </row>
    <row r="142" spans="1:7" s="3" customFormat="1" ht="33.75" customHeight="1">
      <c r="A142" s="7" t="s">
        <v>115</v>
      </c>
      <c r="B142" s="17" t="s">
        <v>48</v>
      </c>
      <c r="C142" s="17" t="s">
        <v>14</v>
      </c>
      <c r="D142" s="17" t="s">
        <v>16</v>
      </c>
      <c r="E142" s="17" t="s">
        <v>116</v>
      </c>
      <c r="F142" s="17"/>
      <c r="G142" s="93">
        <f>G143</f>
        <v>4480.6</v>
      </c>
    </row>
    <row r="143" spans="1:7" s="3" customFormat="1" ht="48" customHeight="1">
      <c r="A143" s="7" t="s">
        <v>114</v>
      </c>
      <c r="B143" s="17" t="s">
        <v>48</v>
      </c>
      <c r="C143" s="17" t="s">
        <v>14</v>
      </c>
      <c r="D143" s="17" t="s">
        <v>16</v>
      </c>
      <c r="E143" s="17" t="s">
        <v>118</v>
      </c>
      <c r="F143" s="17"/>
      <c r="G143" s="93">
        <f>G145+G144</f>
        <v>4480.6</v>
      </c>
    </row>
    <row r="144" spans="1:7" s="3" customFormat="1" ht="48" customHeight="1">
      <c r="A144" s="7" t="s">
        <v>350</v>
      </c>
      <c r="B144" s="17" t="s">
        <v>48</v>
      </c>
      <c r="C144" s="17" t="s">
        <v>14</v>
      </c>
      <c r="D144" s="17" t="s">
        <v>16</v>
      </c>
      <c r="E144" s="17" t="s">
        <v>360</v>
      </c>
      <c r="F144" s="17" t="s">
        <v>25</v>
      </c>
      <c r="G144" s="93">
        <v>0</v>
      </c>
    </row>
    <row r="145" spans="1:7" s="3" customFormat="1" ht="45.75" customHeight="1">
      <c r="A145" s="7" t="s">
        <v>189</v>
      </c>
      <c r="B145" s="17" t="s">
        <v>48</v>
      </c>
      <c r="C145" s="17" t="s">
        <v>14</v>
      </c>
      <c r="D145" s="17" t="s">
        <v>16</v>
      </c>
      <c r="E145" s="17" t="s">
        <v>117</v>
      </c>
      <c r="F145" s="17" t="s">
        <v>25</v>
      </c>
      <c r="G145" s="93">
        <v>4480.6</v>
      </c>
    </row>
    <row r="146" spans="1:7" s="3" customFormat="1" ht="32.25" customHeight="1">
      <c r="A146" s="7" t="s">
        <v>119</v>
      </c>
      <c r="B146" s="17" t="s">
        <v>48</v>
      </c>
      <c r="C146" s="17" t="s">
        <v>14</v>
      </c>
      <c r="D146" s="17" t="s">
        <v>16</v>
      </c>
      <c r="E146" s="17" t="s">
        <v>120</v>
      </c>
      <c r="F146" s="17"/>
      <c r="G146" s="93">
        <f>G147</f>
        <v>12688.9</v>
      </c>
    </row>
    <row r="147" spans="1:7" s="3" customFormat="1" ht="76.5" customHeight="1">
      <c r="A147" s="7" t="s">
        <v>67</v>
      </c>
      <c r="B147" s="17" t="s">
        <v>48</v>
      </c>
      <c r="C147" s="17" t="s">
        <v>14</v>
      </c>
      <c r="D147" s="17" t="s">
        <v>16</v>
      </c>
      <c r="E147" s="17" t="s">
        <v>121</v>
      </c>
      <c r="F147" s="17"/>
      <c r="G147" s="93">
        <f>G148</f>
        <v>12688.9</v>
      </c>
    </row>
    <row r="148" spans="1:7" s="3" customFormat="1" ht="30.75" customHeight="1">
      <c r="A148" s="7" t="s">
        <v>122</v>
      </c>
      <c r="B148" s="17" t="s">
        <v>48</v>
      </c>
      <c r="C148" s="17" t="s">
        <v>14</v>
      </c>
      <c r="D148" s="17" t="s">
        <v>16</v>
      </c>
      <c r="E148" s="17" t="s">
        <v>123</v>
      </c>
      <c r="F148" s="17" t="s">
        <v>28</v>
      </c>
      <c r="G148" s="93">
        <f>6119.2+1288.8+5280.9</f>
        <v>12688.9</v>
      </c>
    </row>
    <row r="149" spans="1:7" s="3" customFormat="1" ht="32.25" customHeight="1">
      <c r="A149" s="7" t="s">
        <v>31</v>
      </c>
      <c r="B149" s="17" t="s">
        <v>48</v>
      </c>
      <c r="C149" s="17" t="s">
        <v>14</v>
      </c>
      <c r="D149" s="17" t="s">
        <v>14</v>
      </c>
      <c r="E149" s="17"/>
      <c r="F149" s="17"/>
      <c r="G149" s="93">
        <f>G150</f>
        <v>21.1</v>
      </c>
    </row>
    <row r="150" spans="1:7" s="3" customFormat="1" ht="50.25" customHeight="1">
      <c r="A150" s="7" t="s">
        <v>77</v>
      </c>
      <c r="B150" s="17" t="s">
        <v>48</v>
      </c>
      <c r="C150" s="17" t="s">
        <v>14</v>
      </c>
      <c r="D150" s="17" t="s">
        <v>14</v>
      </c>
      <c r="E150" s="17" t="s">
        <v>79</v>
      </c>
      <c r="F150" s="17"/>
      <c r="G150" s="93">
        <f>G151</f>
        <v>21.1</v>
      </c>
    </row>
    <row r="151" spans="1:7" s="3" customFormat="1" ht="52.5" customHeight="1">
      <c r="A151" s="7" t="s">
        <v>99</v>
      </c>
      <c r="B151" s="17" t="s">
        <v>48</v>
      </c>
      <c r="C151" s="17" t="s">
        <v>14</v>
      </c>
      <c r="D151" s="17" t="s">
        <v>14</v>
      </c>
      <c r="E151" s="17" t="s">
        <v>100</v>
      </c>
      <c r="F151" s="17"/>
      <c r="G151" s="93">
        <f>G152+G160+G158</f>
        <v>21.1</v>
      </c>
    </row>
    <row r="152" spans="1:7" s="3" customFormat="1" ht="48" customHeight="1">
      <c r="A152" s="7" t="s">
        <v>124</v>
      </c>
      <c r="B152" s="17" t="s">
        <v>48</v>
      </c>
      <c r="C152" s="17" t="s">
        <v>14</v>
      </c>
      <c r="D152" s="17" t="s">
        <v>14</v>
      </c>
      <c r="E152" s="17" t="s">
        <v>125</v>
      </c>
      <c r="F152" s="17"/>
      <c r="G152" s="93">
        <f>G153+G154+G155+G156+G157</f>
        <v>0</v>
      </c>
    </row>
    <row r="153" spans="1:7" s="3" customFormat="1" ht="70.5" customHeight="1">
      <c r="A153" s="7" t="s">
        <v>185</v>
      </c>
      <c r="B153" s="17" t="s">
        <v>48</v>
      </c>
      <c r="C153" s="17" t="s">
        <v>14</v>
      </c>
      <c r="D153" s="17" t="s">
        <v>14</v>
      </c>
      <c r="E153" s="17" t="s">
        <v>126</v>
      </c>
      <c r="F153" s="17" t="s">
        <v>26</v>
      </c>
      <c r="G153" s="93">
        <v>0</v>
      </c>
    </row>
    <row r="154" spans="1:7" s="3" customFormat="1" ht="70.5" customHeight="1">
      <c r="A154" s="7" t="s">
        <v>408</v>
      </c>
      <c r="B154" s="17" t="s">
        <v>48</v>
      </c>
      <c r="C154" s="17" t="s">
        <v>14</v>
      </c>
      <c r="D154" s="17" t="s">
        <v>14</v>
      </c>
      <c r="E154" s="17" t="s">
        <v>424</v>
      </c>
      <c r="F154" s="17" t="s">
        <v>26</v>
      </c>
      <c r="G154" s="93">
        <v>0</v>
      </c>
    </row>
    <row r="155" spans="1:7" s="3" customFormat="1" ht="45.75" customHeight="1">
      <c r="A155" s="7" t="s">
        <v>409</v>
      </c>
      <c r="B155" s="17" t="s">
        <v>48</v>
      </c>
      <c r="C155" s="17" t="s">
        <v>14</v>
      </c>
      <c r="D155" s="17" t="s">
        <v>14</v>
      </c>
      <c r="E155" s="17" t="s">
        <v>377</v>
      </c>
      <c r="F155" s="17" t="s">
        <v>26</v>
      </c>
      <c r="G155" s="93">
        <v>0</v>
      </c>
    </row>
    <row r="156" spans="1:7" s="3" customFormat="1" ht="44.25" customHeight="1">
      <c r="A156" s="140" t="s">
        <v>440</v>
      </c>
      <c r="B156" s="17" t="s">
        <v>48</v>
      </c>
      <c r="C156" s="17" t="s">
        <v>14</v>
      </c>
      <c r="D156" s="17" t="s">
        <v>14</v>
      </c>
      <c r="E156" s="17" t="s">
        <v>377</v>
      </c>
      <c r="F156" s="17" t="s">
        <v>20</v>
      </c>
      <c r="G156" s="93">
        <v>0</v>
      </c>
    </row>
    <row r="157" spans="1:7" s="3" customFormat="1" ht="66" customHeight="1">
      <c r="A157" s="7" t="s">
        <v>351</v>
      </c>
      <c r="B157" s="17" t="s">
        <v>48</v>
      </c>
      <c r="C157" s="17" t="s">
        <v>14</v>
      </c>
      <c r="D157" s="17" t="s">
        <v>14</v>
      </c>
      <c r="E157" s="17" t="s">
        <v>352</v>
      </c>
      <c r="F157" s="17" t="s">
        <v>26</v>
      </c>
      <c r="G157" s="93">
        <v>0</v>
      </c>
    </row>
    <row r="158" spans="1:7" s="3" customFormat="1" ht="42" customHeight="1">
      <c r="A158" s="7" t="s">
        <v>289</v>
      </c>
      <c r="B158" s="17" t="s">
        <v>48</v>
      </c>
      <c r="C158" s="17" t="s">
        <v>14</v>
      </c>
      <c r="D158" s="17" t="s">
        <v>14</v>
      </c>
      <c r="E158" s="17" t="s">
        <v>290</v>
      </c>
      <c r="F158" s="17"/>
      <c r="G158" s="93">
        <f>G159</f>
        <v>0</v>
      </c>
    </row>
    <row r="159" spans="1:7" s="3" customFormat="1" ht="51.75" customHeight="1">
      <c r="A159" s="105" t="s">
        <v>422</v>
      </c>
      <c r="B159" s="17" t="s">
        <v>48</v>
      </c>
      <c r="C159" s="17" t="s">
        <v>14</v>
      </c>
      <c r="D159" s="17" t="s">
        <v>14</v>
      </c>
      <c r="E159" s="17" t="s">
        <v>423</v>
      </c>
      <c r="F159" s="17" t="s">
        <v>25</v>
      </c>
      <c r="G159" s="93">
        <v>0</v>
      </c>
    </row>
    <row r="160" spans="1:7" s="3" customFormat="1" ht="66" customHeight="1">
      <c r="A160" s="7" t="s">
        <v>348</v>
      </c>
      <c r="B160" s="17" t="s">
        <v>48</v>
      </c>
      <c r="C160" s="17" t="s">
        <v>14</v>
      </c>
      <c r="D160" s="17" t="s">
        <v>14</v>
      </c>
      <c r="E160" s="17" t="s">
        <v>349</v>
      </c>
      <c r="F160" s="17"/>
      <c r="G160" s="93">
        <f>G161+G162+G164+G165+G163</f>
        <v>21.1</v>
      </c>
    </row>
    <row r="161" spans="1:7" s="3" customFormat="1" ht="66" customHeight="1">
      <c r="A161" s="7" t="s">
        <v>410</v>
      </c>
      <c r="B161" s="17" t="s">
        <v>48</v>
      </c>
      <c r="C161" s="17" t="s">
        <v>14</v>
      </c>
      <c r="D161" s="17" t="s">
        <v>14</v>
      </c>
      <c r="E161" s="17" t="s">
        <v>411</v>
      </c>
      <c r="F161" s="17" t="s">
        <v>25</v>
      </c>
      <c r="G161" s="93">
        <v>0</v>
      </c>
    </row>
    <row r="162" spans="1:7" s="3" customFormat="1" ht="66" customHeight="1">
      <c r="A162" s="7" t="s">
        <v>410</v>
      </c>
      <c r="B162" s="17" t="s">
        <v>48</v>
      </c>
      <c r="C162" s="17" t="s">
        <v>14</v>
      </c>
      <c r="D162" s="17" t="s">
        <v>14</v>
      </c>
      <c r="E162" s="17" t="s">
        <v>412</v>
      </c>
      <c r="F162" s="17" t="s">
        <v>25</v>
      </c>
      <c r="G162" s="93">
        <v>0</v>
      </c>
    </row>
    <row r="163" spans="1:7" s="3" customFormat="1" ht="66" customHeight="1">
      <c r="A163" s="140" t="s">
        <v>439</v>
      </c>
      <c r="B163" s="17" t="s">
        <v>48</v>
      </c>
      <c r="C163" s="17" t="s">
        <v>14</v>
      </c>
      <c r="D163" s="17" t="s">
        <v>14</v>
      </c>
      <c r="E163" s="17" t="s">
        <v>434</v>
      </c>
      <c r="F163" s="17" t="s">
        <v>26</v>
      </c>
      <c r="G163" s="93">
        <v>0</v>
      </c>
    </row>
    <row r="164" spans="1:7" s="3" customFormat="1" ht="66" customHeight="1">
      <c r="A164" s="140" t="s">
        <v>433</v>
      </c>
      <c r="B164" s="17" t="s">
        <v>48</v>
      </c>
      <c r="C164" s="17" t="s">
        <v>14</v>
      </c>
      <c r="D164" s="17" t="s">
        <v>14</v>
      </c>
      <c r="E164" s="17" t="s">
        <v>425</v>
      </c>
      <c r="F164" s="17" t="s">
        <v>26</v>
      </c>
      <c r="G164" s="93">
        <v>0</v>
      </c>
    </row>
    <row r="165" spans="1:7" s="3" customFormat="1" ht="95.25" customHeight="1">
      <c r="A165" s="140" t="s">
        <v>438</v>
      </c>
      <c r="B165" s="17" t="s">
        <v>48</v>
      </c>
      <c r="C165" s="17" t="s">
        <v>14</v>
      </c>
      <c r="D165" s="17" t="s">
        <v>14</v>
      </c>
      <c r="E165" s="17" t="s">
        <v>437</v>
      </c>
      <c r="F165" s="17" t="s">
        <v>25</v>
      </c>
      <c r="G165" s="93">
        <v>21.1</v>
      </c>
    </row>
    <row r="166" spans="1:7" s="109" customFormat="1" ht="18.75" customHeight="1">
      <c r="A166" s="125" t="s">
        <v>42</v>
      </c>
      <c r="B166" s="108" t="s">
        <v>48</v>
      </c>
      <c r="C166" s="108" t="s">
        <v>33</v>
      </c>
      <c r="D166" s="108"/>
      <c r="E166" s="108"/>
      <c r="F166" s="108"/>
      <c r="G166" s="106">
        <f>G167+G172</f>
        <v>2721.3</v>
      </c>
    </row>
    <row r="167" spans="1:7" s="3" customFormat="1" ht="24.75" customHeight="1">
      <c r="A167" s="7" t="s">
        <v>32</v>
      </c>
      <c r="B167" s="17" t="s">
        <v>48</v>
      </c>
      <c r="C167" s="17" t="s">
        <v>33</v>
      </c>
      <c r="D167" s="17" t="s">
        <v>11</v>
      </c>
      <c r="E167" s="17"/>
      <c r="F167" s="17"/>
      <c r="G167" s="93">
        <f>G168</f>
        <v>2436.3</v>
      </c>
    </row>
    <row r="168" spans="1:7" s="3" customFormat="1" ht="57" customHeight="1">
      <c r="A168" s="7" t="s">
        <v>127</v>
      </c>
      <c r="B168" s="17" t="s">
        <v>48</v>
      </c>
      <c r="C168" s="17" t="s">
        <v>33</v>
      </c>
      <c r="D168" s="17" t="s">
        <v>11</v>
      </c>
      <c r="E168" s="17" t="s">
        <v>51</v>
      </c>
      <c r="F168" s="17"/>
      <c r="G168" s="93">
        <f>G169</f>
        <v>2436.3</v>
      </c>
    </row>
    <row r="169" spans="1:7" s="3" customFormat="1" ht="24.75" customHeight="1">
      <c r="A169" s="7" t="s">
        <v>73</v>
      </c>
      <c r="B169" s="17" t="s">
        <v>48</v>
      </c>
      <c r="C169" s="17" t="s">
        <v>33</v>
      </c>
      <c r="D169" s="17" t="s">
        <v>11</v>
      </c>
      <c r="E169" s="17" t="s">
        <v>72</v>
      </c>
      <c r="F169" s="17"/>
      <c r="G169" s="93">
        <f>G170</f>
        <v>2436.3</v>
      </c>
    </row>
    <row r="170" spans="1:7" s="3" customFormat="1" ht="36" customHeight="1">
      <c r="A170" s="7" t="s">
        <v>130</v>
      </c>
      <c r="B170" s="17" t="s">
        <v>48</v>
      </c>
      <c r="C170" s="17" t="s">
        <v>33</v>
      </c>
      <c r="D170" s="17" t="s">
        <v>11</v>
      </c>
      <c r="E170" s="17" t="s">
        <v>131</v>
      </c>
      <c r="F170" s="17"/>
      <c r="G170" s="93">
        <f>G171</f>
        <v>2436.3</v>
      </c>
    </row>
    <row r="171" spans="1:7" s="3" customFormat="1" ht="69.75" customHeight="1">
      <c r="A171" s="7" t="s">
        <v>128</v>
      </c>
      <c r="B171" s="17" t="s">
        <v>48</v>
      </c>
      <c r="C171" s="17" t="s">
        <v>33</v>
      </c>
      <c r="D171" s="17" t="s">
        <v>11</v>
      </c>
      <c r="E171" s="17" t="s">
        <v>129</v>
      </c>
      <c r="F171" s="17" t="s">
        <v>20</v>
      </c>
      <c r="G171" s="93">
        <f>407.2+345.8+741.5+503.1+90.4+243+105.3</f>
        <v>2436.3</v>
      </c>
    </row>
    <row r="172" spans="1:7" s="3" customFormat="1" ht="24.75" customHeight="1">
      <c r="A172" s="7" t="s">
        <v>132</v>
      </c>
      <c r="B172" s="17" t="s">
        <v>48</v>
      </c>
      <c r="C172" s="17" t="s">
        <v>33</v>
      </c>
      <c r="D172" s="17" t="s">
        <v>12</v>
      </c>
      <c r="E172" s="17"/>
      <c r="F172" s="17"/>
      <c r="G172" s="93">
        <f>G173</f>
        <v>285</v>
      </c>
    </row>
    <row r="173" spans="1:7" s="3" customFormat="1" ht="59.25" customHeight="1">
      <c r="A173" s="7" t="s">
        <v>127</v>
      </c>
      <c r="B173" s="17" t="s">
        <v>48</v>
      </c>
      <c r="C173" s="17" t="s">
        <v>33</v>
      </c>
      <c r="D173" s="17" t="s">
        <v>12</v>
      </c>
      <c r="E173" s="17" t="s">
        <v>51</v>
      </c>
      <c r="F173" s="17"/>
      <c r="G173" s="93">
        <f>G174</f>
        <v>285</v>
      </c>
    </row>
    <row r="174" spans="1:7" s="3" customFormat="1" ht="24.75" customHeight="1">
      <c r="A174" s="7" t="s">
        <v>73</v>
      </c>
      <c r="B174" s="17" t="s">
        <v>48</v>
      </c>
      <c r="C174" s="17" t="s">
        <v>33</v>
      </c>
      <c r="D174" s="17" t="s">
        <v>12</v>
      </c>
      <c r="E174" s="17" t="s">
        <v>72</v>
      </c>
      <c r="F174" s="17"/>
      <c r="G174" s="93">
        <f>G175+G176</f>
        <v>285</v>
      </c>
    </row>
    <row r="175" spans="1:7" s="3" customFormat="1" ht="77.25" customHeight="1">
      <c r="A175" s="7" t="s">
        <v>67</v>
      </c>
      <c r="B175" s="17" t="s">
        <v>48</v>
      </c>
      <c r="C175" s="17" t="s">
        <v>33</v>
      </c>
      <c r="D175" s="17" t="s">
        <v>12</v>
      </c>
      <c r="E175" s="17" t="s">
        <v>133</v>
      </c>
      <c r="F175" s="17"/>
      <c r="G175" s="93">
        <f>G177</f>
        <v>0</v>
      </c>
    </row>
    <row r="176" spans="1:7" s="3" customFormat="1" ht="46.5" customHeight="1">
      <c r="A176" s="7" t="s">
        <v>422</v>
      </c>
      <c r="B176" s="17" t="s">
        <v>48</v>
      </c>
      <c r="C176" s="17" t="s">
        <v>33</v>
      </c>
      <c r="D176" s="17" t="s">
        <v>12</v>
      </c>
      <c r="E176" s="17" t="s">
        <v>134</v>
      </c>
      <c r="F176" s="17" t="s">
        <v>25</v>
      </c>
      <c r="G176" s="93">
        <f>270+15</f>
        <v>285</v>
      </c>
    </row>
    <row r="177" spans="1:7" s="3" customFormat="1" ht="50.25" customHeight="1">
      <c r="A177" s="141" t="s">
        <v>436</v>
      </c>
      <c r="B177" s="17" t="s">
        <v>48</v>
      </c>
      <c r="C177" s="17" t="s">
        <v>33</v>
      </c>
      <c r="D177" s="17" t="s">
        <v>12</v>
      </c>
      <c r="E177" s="17" t="s">
        <v>134</v>
      </c>
      <c r="F177" s="17" t="s">
        <v>26</v>
      </c>
      <c r="G177" s="93">
        <v>0</v>
      </c>
    </row>
    <row r="178" spans="1:7" s="109" customFormat="1" ht="22.5" customHeight="1">
      <c r="A178" s="125" t="s">
        <v>5</v>
      </c>
      <c r="B178" s="108" t="s">
        <v>48</v>
      </c>
      <c r="C178" s="108" t="s">
        <v>17</v>
      </c>
      <c r="D178" s="108"/>
      <c r="E178" s="108"/>
      <c r="F178" s="108"/>
      <c r="G178" s="106">
        <f>G179+G184+G189</f>
        <v>305.3</v>
      </c>
    </row>
    <row r="179" spans="1:7" s="3" customFormat="1" ht="19.5" customHeight="1">
      <c r="A179" s="7" t="s">
        <v>6</v>
      </c>
      <c r="B179" s="17" t="s">
        <v>48</v>
      </c>
      <c r="C179" s="17" t="s">
        <v>17</v>
      </c>
      <c r="D179" s="17" t="s">
        <v>11</v>
      </c>
      <c r="E179" s="17"/>
      <c r="F179" s="17"/>
      <c r="G179" s="93">
        <f>G180</f>
        <v>151.3</v>
      </c>
    </row>
    <row r="180" spans="1:7" s="3" customFormat="1" ht="57.75" customHeight="1">
      <c r="A180" s="7" t="s">
        <v>127</v>
      </c>
      <c r="B180" s="17" t="s">
        <v>48</v>
      </c>
      <c r="C180" s="17" t="s">
        <v>17</v>
      </c>
      <c r="D180" s="17" t="s">
        <v>11</v>
      </c>
      <c r="E180" s="17" t="s">
        <v>51</v>
      </c>
      <c r="F180" s="17"/>
      <c r="G180" s="93">
        <f>G181</f>
        <v>151.3</v>
      </c>
    </row>
    <row r="181" spans="1:7" s="3" customFormat="1" ht="19.5" customHeight="1">
      <c r="A181" s="7" t="s">
        <v>135</v>
      </c>
      <c r="B181" s="17" t="s">
        <v>48</v>
      </c>
      <c r="C181" s="17" t="s">
        <v>17</v>
      </c>
      <c r="D181" s="17" t="s">
        <v>11</v>
      </c>
      <c r="E181" s="17" t="s">
        <v>137</v>
      </c>
      <c r="F181" s="17"/>
      <c r="G181" s="93">
        <f>G182</f>
        <v>151.3</v>
      </c>
    </row>
    <row r="182" spans="1:7" s="3" customFormat="1" ht="30.75" customHeight="1">
      <c r="A182" s="7" t="s">
        <v>136</v>
      </c>
      <c r="B182" s="17" t="s">
        <v>48</v>
      </c>
      <c r="C182" s="17" t="s">
        <v>17</v>
      </c>
      <c r="D182" s="17" t="s">
        <v>11</v>
      </c>
      <c r="E182" s="17" t="s">
        <v>138</v>
      </c>
      <c r="F182" s="17"/>
      <c r="G182" s="93">
        <f>G183</f>
        <v>151.3</v>
      </c>
    </row>
    <row r="183" spans="1:7" s="3" customFormat="1" ht="51" customHeight="1">
      <c r="A183" s="14" t="s">
        <v>140</v>
      </c>
      <c r="B183" s="17" t="s">
        <v>48</v>
      </c>
      <c r="C183" s="17" t="s">
        <v>17</v>
      </c>
      <c r="D183" s="17" t="s">
        <v>11</v>
      </c>
      <c r="E183" s="17" t="s">
        <v>139</v>
      </c>
      <c r="F183" s="17" t="s">
        <v>34</v>
      </c>
      <c r="G183" s="93">
        <v>151.3</v>
      </c>
    </row>
    <row r="184" spans="1:7" s="3" customFormat="1" ht="27" customHeight="1">
      <c r="A184" s="14" t="s">
        <v>35</v>
      </c>
      <c r="B184" s="17" t="s">
        <v>48</v>
      </c>
      <c r="C184" s="17" t="s">
        <v>17</v>
      </c>
      <c r="D184" s="17" t="s">
        <v>16</v>
      </c>
      <c r="E184" s="17"/>
      <c r="F184" s="17"/>
      <c r="G184" s="93">
        <f>G185</f>
        <v>154</v>
      </c>
    </row>
    <row r="185" spans="1:7" s="3" customFormat="1" ht="57.75" customHeight="1">
      <c r="A185" s="14" t="s">
        <v>127</v>
      </c>
      <c r="B185" s="17" t="s">
        <v>48</v>
      </c>
      <c r="C185" s="17" t="s">
        <v>17</v>
      </c>
      <c r="D185" s="17" t="s">
        <v>16</v>
      </c>
      <c r="E185" s="17" t="s">
        <v>51</v>
      </c>
      <c r="F185" s="17"/>
      <c r="G185" s="93">
        <f>G186</f>
        <v>154</v>
      </c>
    </row>
    <row r="186" spans="1:7" s="3" customFormat="1" ht="21.75" customHeight="1">
      <c r="A186" s="14" t="s">
        <v>135</v>
      </c>
      <c r="B186" s="17" t="s">
        <v>48</v>
      </c>
      <c r="C186" s="17" t="s">
        <v>17</v>
      </c>
      <c r="D186" s="17" t="s">
        <v>16</v>
      </c>
      <c r="E186" s="17" t="s">
        <v>137</v>
      </c>
      <c r="F186" s="17"/>
      <c r="G186" s="93">
        <f>G187</f>
        <v>154</v>
      </c>
    </row>
    <row r="187" spans="1:7" s="3" customFormat="1" ht="35.25" customHeight="1">
      <c r="A187" s="14" t="s">
        <v>136</v>
      </c>
      <c r="B187" s="17" t="s">
        <v>48</v>
      </c>
      <c r="C187" s="17" t="s">
        <v>17</v>
      </c>
      <c r="D187" s="17" t="s">
        <v>16</v>
      </c>
      <c r="E187" s="17" t="s">
        <v>138</v>
      </c>
      <c r="F187" s="17"/>
      <c r="G187" s="93">
        <f>G188</f>
        <v>154</v>
      </c>
    </row>
    <row r="188" spans="1:7" s="3" customFormat="1" ht="60" customHeight="1">
      <c r="A188" s="14" t="s">
        <v>142</v>
      </c>
      <c r="B188" s="17" t="s">
        <v>48</v>
      </c>
      <c r="C188" s="17" t="s">
        <v>17</v>
      </c>
      <c r="D188" s="17" t="s">
        <v>16</v>
      </c>
      <c r="E188" s="17" t="s">
        <v>141</v>
      </c>
      <c r="F188" s="17" t="s">
        <v>34</v>
      </c>
      <c r="G188" s="93">
        <v>154</v>
      </c>
    </row>
    <row r="189" spans="1:7" s="3" customFormat="1" ht="24.75" customHeight="1">
      <c r="A189" s="14" t="s">
        <v>43</v>
      </c>
      <c r="B189" s="17" t="s">
        <v>48</v>
      </c>
      <c r="C189" s="17" t="s">
        <v>17</v>
      </c>
      <c r="D189" s="17" t="s">
        <v>41</v>
      </c>
      <c r="E189" s="17"/>
      <c r="F189" s="17"/>
      <c r="G189" s="93">
        <f>G190</f>
        <v>0</v>
      </c>
    </row>
    <row r="190" spans="1:7" s="3" customFormat="1" ht="54.75" customHeight="1">
      <c r="A190" s="14" t="s">
        <v>145</v>
      </c>
      <c r="B190" s="17" t="s">
        <v>48</v>
      </c>
      <c r="C190" s="17" t="s">
        <v>17</v>
      </c>
      <c r="D190" s="17" t="s">
        <v>41</v>
      </c>
      <c r="E190" s="17" t="s">
        <v>51</v>
      </c>
      <c r="F190" s="17"/>
      <c r="G190" s="93">
        <f>G191</f>
        <v>0</v>
      </c>
    </row>
    <row r="191" spans="1:7" s="3" customFormat="1" ht="24.75" customHeight="1">
      <c r="A191" s="14" t="s">
        <v>135</v>
      </c>
      <c r="B191" s="17" t="s">
        <v>48</v>
      </c>
      <c r="C191" s="17" t="s">
        <v>17</v>
      </c>
      <c r="D191" s="17" t="s">
        <v>41</v>
      </c>
      <c r="E191" s="17" t="s">
        <v>137</v>
      </c>
      <c r="F191" s="17"/>
      <c r="G191" s="93">
        <f>G192</f>
        <v>0</v>
      </c>
    </row>
    <row r="192" spans="1:7" s="3" customFormat="1" ht="71.25" customHeight="1">
      <c r="A192" s="14" t="s">
        <v>67</v>
      </c>
      <c r="B192" s="17" t="s">
        <v>48</v>
      </c>
      <c r="C192" s="17" t="s">
        <v>17</v>
      </c>
      <c r="D192" s="17" t="s">
        <v>41</v>
      </c>
      <c r="E192" s="17" t="s">
        <v>143</v>
      </c>
      <c r="F192" s="17"/>
      <c r="G192" s="93">
        <f>G193</f>
        <v>0</v>
      </c>
    </row>
    <row r="193" spans="1:7" s="3" customFormat="1" ht="47.25" customHeight="1">
      <c r="A193" s="14" t="s">
        <v>180</v>
      </c>
      <c r="B193" s="17" t="s">
        <v>48</v>
      </c>
      <c r="C193" s="17" t="s">
        <v>17</v>
      </c>
      <c r="D193" s="17" t="s">
        <v>41</v>
      </c>
      <c r="E193" s="17" t="s">
        <v>144</v>
      </c>
      <c r="F193" s="17" t="s">
        <v>25</v>
      </c>
      <c r="G193" s="93">
        <v>0</v>
      </c>
    </row>
    <row r="194" spans="1:7" s="109" customFormat="1" ht="18.75">
      <c r="A194" s="107" t="s">
        <v>294</v>
      </c>
      <c r="B194" s="108" t="s">
        <v>48</v>
      </c>
      <c r="C194" s="108" t="s">
        <v>22</v>
      </c>
      <c r="D194" s="108"/>
      <c r="E194" s="108"/>
      <c r="F194" s="108"/>
      <c r="G194" s="106">
        <f>G195</f>
        <v>0</v>
      </c>
    </row>
    <row r="195" spans="1:7" ht="18.75">
      <c r="A195" s="14" t="s">
        <v>295</v>
      </c>
      <c r="B195" s="17" t="s">
        <v>48</v>
      </c>
      <c r="C195" s="17" t="s">
        <v>22</v>
      </c>
      <c r="D195" s="17" t="s">
        <v>11</v>
      </c>
      <c r="E195" s="17"/>
      <c r="F195" s="17"/>
      <c r="G195" s="93">
        <f>G196</f>
        <v>0</v>
      </c>
    </row>
    <row r="196" spans="1:7" ht="38.25">
      <c r="A196" s="14" t="s">
        <v>264</v>
      </c>
      <c r="B196" s="17" t="s">
        <v>48</v>
      </c>
      <c r="C196" s="17" t="s">
        <v>22</v>
      </c>
      <c r="D196" s="17" t="s">
        <v>11</v>
      </c>
      <c r="E196" s="17" t="s">
        <v>51</v>
      </c>
      <c r="F196" s="17"/>
      <c r="G196" s="93">
        <f>G197</f>
        <v>0</v>
      </c>
    </row>
    <row r="197" spans="1:7" ht="25.5">
      <c r="A197" s="14" t="s">
        <v>273</v>
      </c>
      <c r="B197" s="17" t="s">
        <v>48</v>
      </c>
      <c r="C197" s="17" t="s">
        <v>22</v>
      </c>
      <c r="D197" s="17" t="s">
        <v>11</v>
      </c>
      <c r="E197" s="17" t="s">
        <v>52</v>
      </c>
      <c r="F197" s="17"/>
      <c r="G197" s="93">
        <f>G198</f>
        <v>0</v>
      </c>
    </row>
    <row r="198" spans="1:7" ht="25.5">
      <c r="A198" s="14" t="s">
        <v>190</v>
      </c>
      <c r="B198" s="17" t="s">
        <v>48</v>
      </c>
      <c r="C198" s="17" t="s">
        <v>22</v>
      </c>
      <c r="D198" s="17" t="s">
        <v>11</v>
      </c>
      <c r="E198" s="17" t="s">
        <v>191</v>
      </c>
      <c r="F198" s="17"/>
      <c r="G198" s="93">
        <f>G199</f>
        <v>0</v>
      </c>
    </row>
    <row r="199" spans="1:7" ht="25.5">
      <c r="A199" s="14" t="s">
        <v>296</v>
      </c>
      <c r="B199" s="17" t="s">
        <v>48</v>
      </c>
      <c r="C199" s="17" t="s">
        <v>22</v>
      </c>
      <c r="D199" s="17" t="s">
        <v>11</v>
      </c>
      <c r="E199" s="17" t="s">
        <v>192</v>
      </c>
      <c r="F199" s="17" t="s">
        <v>193</v>
      </c>
      <c r="G199" s="93">
        <v>0</v>
      </c>
    </row>
  </sheetData>
  <sheetProtection/>
  <autoFilter ref="A14:G199"/>
  <mergeCells count="3">
    <mergeCell ref="A9:G9"/>
    <mergeCell ref="A10:G10"/>
    <mergeCell ref="G2:G5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42" max="8" man="1"/>
    <brk id="75" max="6" man="1"/>
    <brk id="10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8"/>
  <sheetViews>
    <sheetView view="pageBreakPreview" zoomScale="115" zoomScaleSheetLayoutView="115" zoomScalePageLayoutView="0" workbookViewId="0" topLeftCell="A1">
      <selection activeCell="A11" sqref="A11"/>
    </sheetView>
  </sheetViews>
  <sheetFormatPr defaultColWidth="9.00390625" defaultRowHeight="12.75"/>
  <cols>
    <col min="1" max="1" width="50.125" style="0" customWidth="1"/>
    <col min="4" max="4" width="17.25390625" style="0" customWidth="1"/>
    <col min="5" max="5" width="5.375" style="0" customWidth="1"/>
    <col min="6" max="6" width="37.25390625" style="0" customWidth="1"/>
    <col min="7" max="7" width="20.875" style="0" customWidth="1"/>
    <col min="8" max="8" width="14.00390625" style="0" customWidth="1"/>
    <col min="9" max="9" width="12.75390625" style="0" customWidth="1"/>
  </cols>
  <sheetData>
    <row r="1" spans="1:6" ht="15">
      <c r="A1" s="6"/>
      <c r="B1" s="6"/>
      <c r="C1" s="46"/>
      <c r="D1" s="46"/>
      <c r="E1" s="46"/>
      <c r="F1" s="46" t="s">
        <v>258</v>
      </c>
    </row>
    <row r="2" spans="1:6" ht="15">
      <c r="A2" s="11"/>
      <c r="B2" s="6"/>
      <c r="C2" s="28"/>
      <c r="D2" s="28"/>
      <c r="E2" s="28"/>
      <c r="F2" s="163" t="str">
        <f>'приложение 2'!G2:G5</f>
        <v>к постановлению администрации городского поселения-город Бобров Бобровского муниципального района Воронежской области</v>
      </c>
    </row>
    <row r="3" spans="1:6" ht="15">
      <c r="A3" s="6"/>
      <c r="B3" s="6"/>
      <c r="C3" s="28"/>
      <c r="D3" s="28"/>
      <c r="E3" s="28"/>
      <c r="F3" s="163"/>
    </row>
    <row r="4" spans="1:6" ht="15">
      <c r="A4" s="6"/>
      <c r="B4" s="6"/>
      <c r="C4" s="28"/>
      <c r="D4" s="28"/>
      <c r="E4" s="28"/>
      <c r="F4" s="163"/>
    </row>
    <row r="5" spans="1:6" ht="15">
      <c r="A5" s="6"/>
      <c r="B5" s="6"/>
      <c r="C5" s="28"/>
      <c r="D5" s="28"/>
      <c r="E5" s="28"/>
      <c r="F5" s="163"/>
    </row>
    <row r="6" spans="1:6" ht="15">
      <c r="A6" s="6"/>
      <c r="B6" s="6"/>
      <c r="C6" s="28"/>
      <c r="D6" s="28"/>
      <c r="E6" s="28"/>
      <c r="F6" s="28" t="str">
        <f>'приложение 2'!G6</f>
        <v>от "13" июля 2023 года №407</v>
      </c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11"/>
      <c r="C8" s="11"/>
      <c r="D8" s="11"/>
      <c r="E8" s="6"/>
      <c r="F8" s="6"/>
    </row>
    <row r="9" spans="1:6" ht="63.75" customHeight="1">
      <c r="A9" s="162" t="s">
        <v>517</v>
      </c>
      <c r="B9" s="162"/>
      <c r="C9" s="162"/>
      <c r="D9" s="162"/>
      <c r="E9" s="162"/>
      <c r="F9" s="162"/>
    </row>
    <row r="10" spans="1:6" ht="33" customHeight="1">
      <c r="A10" s="162" t="str">
        <f>'приложение 2'!A10:G10</f>
        <v>за 2 квартал 2023 года</v>
      </c>
      <c r="B10" s="162"/>
      <c r="C10" s="162"/>
      <c r="D10" s="162"/>
      <c r="E10" s="162"/>
      <c r="F10" s="162"/>
    </row>
    <row r="11" spans="1:6" ht="12.75">
      <c r="A11" s="6"/>
      <c r="B11" s="6"/>
      <c r="C11" s="6"/>
      <c r="D11" s="6"/>
      <c r="E11" s="6"/>
      <c r="F11" s="81" t="s">
        <v>392</v>
      </c>
    </row>
    <row r="12" spans="1:6" s="26" customFormat="1" ht="30.75" customHeight="1">
      <c r="A12" s="20" t="s">
        <v>7</v>
      </c>
      <c r="B12" s="20" t="s">
        <v>9</v>
      </c>
      <c r="C12" s="20" t="s">
        <v>8</v>
      </c>
      <c r="D12" s="20" t="s">
        <v>19</v>
      </c>
      <c r="E12" s="20" t="s">
        <v>18</v>
      </c>
      <c r="F12" s="21" t="str">
        <f>'приложение 2'!G13</f>
        <v>исполнено на 01.07.2023г.</v>
      </c>
    </row>
    <row r="13" spans="1:6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</row>
    <row r="14" spans="1:9" s="32" customFormat="1" ht="18.75">
      <c r="A14" s="30" t="s">
        <v>10</v>
      </c>
      <c r="B14" s="31"/>
      <c r="C14" s="31"/>
      <c r="D14" s="31"/>
      <c r="E14" s="31"/>
      <c r="F14" s="96">
        <f>F15+F51+F69+F96+F165+F177+F193</f>
        <v>69999.30000000002</v>
      </c>
      <c r="G14" s="82"/>
      <c r="H14" s="82"/>
      <c r="I14" s="82"/>
    </row>
    <row r="15" spans="1:9" s="3" customFormat="1" ht="18.75">
      <c r="A15" s="14" t="str">
        <f>'приложение 2'!A17</f>
        <v>Общегосударственные вопросы</v>
      </c>
      <c r="B15" s="17" t="s">
        <v>11</v>
      </c>
      <c r="C15" s="17"/>
      <c r="D15" s="36"/>
      <c r="E15" s="37"/>
      <c r="F15" s="128">
        <f>F16+F26+F33+F38</f>
        <v>7542.9</v>
      </c>
      <c r="G15" s="83"/>
      <c r="H15" s="83"/>
      <c r="I15" s="83"/>
    </row>
    <row r="16" spans="1:9" s="3" customFormat="1" ht="43.5" customHeight="1">
      <c r="A16" s="14" t="str">
        <f>'приложение 2'!A18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17" t="s">
        <v>11</v>
      </c>
      <c r="C16" s="17" t="s">
        <v>12</v>
      </c>
      <c r="D16" s="17"/>
      <c r="E16" s="37"/>
      <c r="F16" s="129">
        <f>F20+F21+F22+F24+F25</f>
        <v>3565.1</v>
      </c>
      <c r="G16" s="83"/>
      <c r="H16" s="83"/>
      <c r="I16" s="83"/>
    </row>
    <row r="17" spans="1:6" s="3" customFormat="1" ht="53.25" customHeight="1">
      <c r="A17" s="14" t="str">
        <f>'приложение 2'!A19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17" s="17" t="s">
        <v>11</v>
      </c>
      <c r="C17" s="17" t="s">
        <v>12</v>
      </c>
      <c r="D17" s="17" t="s">
        <v>51</v>
      </c>
      <c r="E17" s="37"/>
      <c r="F17" s="97">
        <f>F18</f>
        <v>3565.1</v>
      </c>
    </row>
    <row r="18" spans="1:6" s="3" customFormat="1" ht="29.25" customHeight="1">
      <c r="A18" s="14" t="str">
        <f>'приложение 2'!A20</f>
        <v>Подпрограмма «Управление муниципальными финансами и муниципальным имуществом»</v>
      </c>
      <c r="B18" s="17" t="s">
        <v>11</v>
      </c>
      <c r="C18" s="17" t="s">
        <v>12</v>
      </c>
      <c r="D18" s="17" t="s">
        <v>52</v>
      </c>
      <c r="E18" s="37"/>
      <c r="F18" s="97">
        <f>F19+F23</f>
        <v>3565.1</v>
      </c>
    </row>
    <row r="19" spans="1:6" s="3" customFormat="1" ht="30.75" customHeight="1">
      <c r="A19" s="14" t="str">
        <f>'приложение 2'!A21</f>
        <v>Основное мероприятие «Расходы на обеспечение функций органов местного самоуправления»</v>
      </c>
      <c r="B19" s="17" t="s">
        <v>11</v>
      </c>
      <c r="C19" s="17" t="s">
        <v>12</v>
      </c>
      <c r="D19" s="17" t="s">
        <v>53</v>
      </c>
      <c r="E19" s="37"/>
      <c r="F19" s="97">
        <f>F20+F21+F22</f>
        <v>2311.7</v>
      </c>
    </row>
    <row r="20" spans="1:6" s="3" customFormat="1" ht="80.25" customHeight="1">
      <c r="A20" s="14" t="str">
        <f>'приложение 2'!A22</f>
        <v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0" s="17" t="s">
        <v>11</v>
      </c>
      <c r="C20" s="17" t="s">
        <v>12</v>
      </c>
      <c r="D20" s="17" t="s">
        <v>57</v>
      </c>
      <c r="E20" s="17" t="s">
        <v>27</v>
      </c>
      <c r="F20" s="97">
        <f>'приложение 2'!G22</f>
        <v>1389.7</v>
      </c>
    </row>
    <row r="21" spans="1:6" s="3" customFormat="1" ht="43.5" customHeight="1">
      <c r="A21" s="14" t="str">
        <f>'приложение 2'!A23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21" s="17" t="s">
        <v>11</v>
      </c>
      <c r="C21" s="17" t="s">
        <v>12</v>
      </c>
      <c r="D21" s="17" t="s">
        <v>57</v>
      </c>
      <c r="E21" s="17" t="s">
        <v>25</v>
      </c>
      <c r="F21" s="97">
        <f>'приложение 2'!G23</f>
        <v>922</v>
      </c>
    </row>
    <row r="22" spans="1:6" s="3" customFormat="1" ht="32.25" customHeight="1">
      <c r="A22" s="14" t="str">
        <f>'приложение 2'!A24</f>
        <v>Расходы на обеспечение функций органов местного самоуправления (Иные бюджетные ассигнования)</v>
      </c>
      <c r="B22" s="17" t="s">
        <v>11</v>
      </c>
      <c r="C22" s="17" t="s">
        <v>12</v>
      </c>
      <c r="D22" s="17" t="s">
        <v>57</v>
      </c>
      <c r="E22" s="17" t="s">
        <v>28</v>
      </c>
      <c r="F22" s="97">
        <f>'приложение 2'!G24</f>
        <v>0</v>
      </c>
    </row>
    <row r="23" spans="1:6" s="3" customFormat="1" ht="32.25" customHeight="1">
      <c r="A23" s="14" t="str">
        <f>'приложение 2'!A25</f>
        <v>Основное мероприятие «Расходы на обеспечение деятельности главы администрации»</v>
      </c>
      <c r="B23" s="17" t="s">
        <v>11</v>
      </c>
      <c r="C23" s="17" t="s">
        <v>12</v>
      </c>
      <c r="D23" s="17" t="s">
        <v>59</v>
      </c>
      <c r="E23" s="17"/>
      <c r="F23" s="97">
        <f>F24+F25</f>
        <v>1253.4</v>
      </c>
    </row>
    <row r="24" spans="1:6" s="3" customFormat="1" ht="69.75" customHeight="1">
      <c r="A24" s="14" t="str">
        <f>'приложение 2'!A26</f>
        <v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B24" s="17" t="s">
        <v>11</v>
      </c>
      <c r="C24" s="17" t="s">
        <v>12</v>
      </c>
      <c r="D24" s="17" t="s">
        <v>60</v>
      </c>
      <c r="E24" s="17" t="s">
        <v>27</v>
      </c>
      <c r="F24" s="97">
        <f>'приложение 2'!G26</f>
        <v>1253.4</v>
      </c>
    </row>
    <row r="25" spans="1:6" s="3" customFormat="1" ht="41.25" customHeight="1">
      <c r="A25" s="14" t="str">
        <f>'приложение 2'!A27</f>
        <v>Расходы на обеспечение деятельности главы администрации  (Закупка товаров, работ и услуг для обеспечения государственных (муниципальных) нужд)</v>
      </c>
      <c r="B25" s="17" t="s">
        <v>11</v>
      </c>
      <c r="C25" s="17" t="s">
        <v>12</v>
      </c>
      <c r="D25" s="17" t="s">
        <v>60</v>
      </c>
      <c r="E25" s="17" t="s">
        <v>25</v>
      </c>
      <c r="F25" s="97">
        <f>'приложение 2'!G27</f>
        <v>0</v>
      </c>
    </row>
    <row r="26" spans="1:6" s="3" customFormat="1" ht="27" customHeight="1">
      <c r="A26" s="14" t="str">
        <f>'приложение 2'!A28</f>
        <v>Обеспечение проведения выборов и референдумов</v>
      </c>
      <c r="B26" s="17" t="s">
        <v>11</v>
      </c>
      <c r="C26" s="17" t="s">
        <v>272</v>
      </c>
      <c r="D26" s="17"/>
      <c r="E26" s="17"/>
      <c r="F26" s="97">
        <f>F27</f>
        <v>0</v>
      </c>
    </row>
    <row r="27" spans="1:6" s="3" customFormat="1" ht="41.25" customHeight="1">
      <c r="A27" s="14" t="str">
        <f>'приложение 2'!A29</f>
        <v>Муниципальная программа городского поселения город Бобров "Муниципальное управление и гражданское общество"</v>
      </c>
      <c r="B27" s="17" t="s">
        <v>11</v>
      </c>
      <c r="C27" s="17" t="s">
        <v>272</v>
      </c>
      <c r="D27" s="17" t="s">
        <v>51</v>
      </c>
      <c r="E27" s="17"/>
      <c r="F27" s="97">
        <f>F28</f>
        <v>0</v>
      </c>
    </row>
    <row r="28" spans="1:6" s="3" customFormat="1" ht="32.25" customHeight="1">
      <c r="A28" s="14" t="str">
        <f>'приложение 2'!A30</f>
        <v>Подпрограмма "Управление муниципальными финансами и муниципальным имуществом "</v>
      </c>
      <c r="B28" s="17" t="s">
        <v>11</v>
      </c>
      <c r="C28" s="17" t="s">
        <v>272</v>
      </c>
      <c r="D28" s="17" t="s">
        <v>274</v>
      </c>
      <c r="E28" s="17"/>
      <c r="F28" s="97">
        <f>F29+F31</f>
        <v>0</v>
      </c>
    </row>
    <row r="29" spans="1:6" s="3" customFormat="1" ht="30" customHeight="1">
      <c r="A29" s="14" t="str">
        <f>'приложение 2'!A31</f>
        <v>Основное мероприятие «Избирательная комиссия городского поселения город Бобров»</v>
      </c>
      <c r="B29" s="17" t="s">
        <v>11</v>
      </c>
      <c r="C29" s="17" t="s">
        <v>272</v>
      </c>
      <c r="D29" s="17" t="s">
        <v>276</v>
      </c>
      <c r="E29" s="17"/>
      <c r="F29" s="97">
        <f>F30</f>
        <v>0</v>
      </c>
    </row>
    <row r="30" spans="1:6" s="3" customFormat="1" ht="56.25" customHeight="1">
      <c r="A30" s="14" t="str">
        <f>'приложение 2'!A32</f>
        <v>Проведение выборов в представительные органы муниципального образования (Иные бюджетные ассигнования)</v>
      </c>
      <c r="B30" s="17" t="s">
        <v>11</v>
      </c>
      <c r="C30" s="17" t="s">
        <v>272</v>
      </c>
      <c r="D30" s="17" t="s">
        <v>277</v>
      </c>
      <c r="E30" s="17" t="s">
        <v>28</v>
      </c>
      <c r="F30" s="97">
        <f>'приложение 2'!G32</f>
        <v>0</v>
      </c>
    </row>
    <row r="31" spans="1:6" s="3" customFormat="1" ht="71.25" customHeight="1">
      <c r="A31" s="14" t="str">
        <f>'приложение 2'!A33</f>
        <v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v>
      </c>
      <c r="B31" s="17" t="s">
        <v>11</v>
      </c>
      <c r="C31" s="17" t="s">
        <v>272</v>
      </c>
      <c r="D31" s="17" t="s">
        <v>395</v>
      </c>
      <c r="E31" s="17"/>
      <c r="F31" s="97">
        <f>F32</f>
        <v>0</v>
      </c>
    </row>
    <row r="32" spans="1:6" s="3" customFormat="1" ht="44.25" customHeight="1">
      <c r="A32" s="14" t="str">
        <f>'приложение 2'!A34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B32" s="17" t="s">
        <v>11</v>
      </c>
      <c r="C32" s="17" t="s">
        <v>272</v>
      </c>
      <c r="D32" s="17" t="s">
        <v>397</v>
      </c>
      <c r="E32" s="17" t="s">
        <v>25</v>
      </c>
      <c r="F32" s="97">
        <f>'приложение 2'!G34</f>
        <v>0</v>
      </c>
    </row>
    <row r="33" spans="1:6" s="3" customFormat="1" ht="22.5" customHeight="1">
      <c r="A33" s="14" t="str">
        <f>'приложение 2'!A35</f>
        <v>Резервные фонды</v>
      </c>
      <c r="B33" s="17" t="s">
        <v>11</v>
      </c>
      <c r="C33" s="17" t="s">
        <v>21</v>
      </c>
      <c r="D33" s="17"/>
      <c r="E33" s="17"/>
      <c r="F33" s="128">
        <f>F34</f>
        <v>0</v>
      </c>
    </row>
    <row r="34" spans="1:6" s="3" customFormat="1" ht="54" customHeight="1">
      <c r="A34" s="14" t="str">
        <f>'приложение 2'!A36</f>
        <v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v>
      </c>
      <c r="B34" s="17" t="s">
        <v>11</v>
      </c>
      <c r="C34" s="17" t="s">
        <v>21</v>
      </c>
      <c r="D34" s="17" t="s">
        <v>51</v>
      </c>
      <c r="E34" s="17"/>
      <c r="F34" s="97">
        <f>F35</f>
        <v>0</v>
      </c>
    </row>
    <row r="35" spans="1:6" s="3" customFormat="1" ht="33" customHeight="1">
      <c r="A35" s="14" t="str">
        <f>'приложение 2'!A37</f>
        <v>Подпрограмма «Управление муниципальными финансами и муниципальным имуществом»</v>
      </c>
      <c r="B35" s="17" t="s">
        <v>11</v>
      </c>
      <c r="C35" s="17" t="s">
        <v>21</v>
      </c>
      <c r="D35" s="17" t="s">
        <v>52</v>
      </c>
      <c r="E35" s="17"/>
      <c r="F35" s="97">
        <f>F36</f>
        <v>0</v>
      </c>
    </row>
    <row r="36" spans="1:6" s="3" customFormat="1" ht="33" customHeight="1">
      <c r="A36" s="14" t="str">
        <f>'приложение 2'!A38</f>
        <v>Основное мероприятие «Управление резервным фондом администрации городского поселения город Бобров»</v>
      </c>
      <c r="B36" s="17" t="s">
        <v>11</v>
      </c>
      <c r="C36" s="17" t="s">
        <v>21</v>
      </c>
      <c r="D36" s="17" t="s">
        <v>62</v>
      </c>
      <c r="E36" s="17"/>
      <c r="F36" s="97">
        <f>F37</f>
        <v>0</v>
      </c>
    </row>
    <row r="37" spans="1:6" s="3" customFormat="1" ht="71.25" customHeight="1">
      <c r="A37" s="14" t="str">
        <f>'приложение 2'!A39</f>
        <v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v>
      </c>
      <c r="B37" s="17" t="s">
        <v>11</v>
      </c>
      <c r="C37" s="17" t="s">
        <v>21</v>
      </c>
      <c r="D37" s="17" t="s">
        <v>66</v>
      </c>
      <c r="E37" s="17" t="s">
        <v>28</v>
      </c>
      <c r="F37" s="97">
        <f>'приложение 2'!G39</f>
        <v>0</v>
      </c>
    </row>
    <row r="38" spans="1:6" s="3" customFormat="1" ht="25.5" customHeight="1">
      <c r="A38" s="14" t="str">
        <f>'приложение 2'!A40</f>
        <v>Другие общегосударственные вопросы</v>
      </c>
      <c r="B38" s="17" t="s">
        <v>11</v>
      </c>
      <c r="C38" s="17" t="s">
        <v>22</v>
      </c>
      <c r="D38" s="17"/>
      <c r="E38" s="17"/>
      <c r="F38" s="128">
        <f>F42+F44+F45+F49+F50+F46</f>
        <v>3977.8</v>
      </c>
    </row>
    <row r="39" spans="1:6" s="3" customFormat="1" ht="54.75" customHeight="1">
      <c r="A39" s="14" t="str">
        <f>'приложение 2'!A41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v>
      </c>
      <c r="B39" s="17" t="s">
        <v>11</v>
      </c>
      <c r="C39" s="17" t="s">
        <v>22</v>
      </c>
      <c r="D39" s="17" t="s">
        <v>51</v>
      </c>
      <c r="E39" s="17"/>
      <c r="F39" s="97">
        <f>F40</f>
        <v>3977.8</v>
      </c>
    </row>
    <row r="40" spans="1:6" s="3" customFormat="1" ht="30.75" customHeight="1">
      <c r="A40" s="14" t="str">
        <f>'приложение 2'!A42</f>
        <v>Подпрограмма «Управление муниципальными финансами и муниципальным имуществом»</v>
      </c>
      <c r="B40" s="17" t="s">
        <v>11</v>
      </c>
      <c r="C40" s="17" t="s">
        <v>22</v>
      </c>
      <c r="D40" s="17" t="s">
        <v>52</v>
      </c>
      <c r="E40" s="17"/>
      <c r="F40" s="97">
        <f>F41+F43+F48</f>
        <v>3977.8</v>
      </c>
    </row>
    <row r="41" spans="1:6" s="3" customFormat="1" ht="30.75" customHeight="1">
      <c r="A41" s="14" t="str">
        <f>'приложение 2'!A43</f>
        <v>Основное мероприятие «Расходы на обеспечение функций органов местного самоуправления»</v>
      </c>
      <c r="B41" s="17" t="s">
        <v>11</v>
      </c>
      <c r="C41" s="17" t="s">
        <v>22</v>
      </c>
      <c r="D41" s="17" t="s">
        <v>53</v>
      </c>
      <c r="E41" s="17"/>
      <c r="F41" s="97">
        <f>F42</f>
        <v>154.4</v>
      </c>
    </row>
    <row r="42" spans="1:6" s="3" customFormat="1" ht="45.75" customHeight="1">
      <c r="A42" s="14" t="str">
        <f>'приложение 2'!A44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17" t="s">
        <v>11</v>
      </c>
      <c r="C42" s="17" t="s">
        <v>22</v>
      </c>
      <c r="D42" s="17" t="s">
        <v>57</v>
      </c>
      <c r="E42" s="17" t="s">
        <v>25</v>
      </c>
      <c r="F42" s="97">
        <f>'приложение 2'!G44</f>
        <v>154.4</v>
      </c>
    </row>
    <row r="43" spans="1:6" s="3" customFormat="1" ht="74.25" customHeight="1">
      <c r="A43" s="14" t="str">
        <f>'приложение 2'!A45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43" s="17" t="s">
        <v>11</v>
      </c>
      <c r="C43" s="17" t="s">
        <v>22</v>
      </c>
      <c r="D43" s="17" t="s">
        <v>68</v>
      </c>
      <c r="E43" s="17"/>
      <c r="F43" s="97">
        <f>F44+F45+F46</f>
        <v>752.6</v>
      </c>
    </row>
    <row r="44" spans="1:6" s="3" customFormat="1" ht="41.25" customHeight="1">
      <c r="A44" s="14" t="str">
        <f>'приложение 2'!A46</f>
        <v>Выполнение других расходных обязательств (Закупка товаров, работ и услуг для обеспечения государственных (муниципальных) нужд)</v>
      </c>
      <c r="B44" s="17" t="s">
        <v>11</v>
      </c>
      <c r="C44" s="17" t="s">
        <v>22</v>
      </c>
      <c r="D44" s="17" t="s">
        <v>69</v>
      </c>
      <c r="E44" s="17" t="s">
        <v>25</v>
      </c>
      <c r="F44" s="97">
        <f>'приложение 2'!G46</f>
        <v>616.6</v>
      </c>
    </row>
    <row r="45" spans="1:6" s="3" customFormat="1" ht="48.75" customHeight="1">
      <c r="A45" s="14" t="str">
        <f>'приложение 2'!A47</f>
        <v>Выполнение других расходных обязательств (Капитальные вложения в объекты государственной (муниципальной) собственности)</v>
      </c>
      <c r="B45" s="17" t="s">
        <v>11</v>
      </c>
      <c r="C45" s="17" t="s">
        <v>22</v>
      </c>
      <c r="D45" s="17" t="s">
        <v>69</v>
      </c>
      <c r="E45" s="17" t="s">
        <v>26</v>
      </c>
      <c r="F45" s="97">
        <f>'приложение 2'!G47</f>
        <v>0</v>
      </c>
    </row>
    <row r="46" spans="1:6" s="3" customFormat="1" ht="48.75" customHeight="1">
      <c r="A46" s="14" t="str">
        <f>'приложение 2'!A48</f>
        <v>Выполнение других расходных обязательств (Иные бюджетные ассигнования)</v>
      </c>
      <c r="B46" s="17" t="s">
        <v>11</v>
      </c>
      <c r="C46" s="17" t="s">
        <v>22</v>
      </c>
      <c r="D46" s="17" t="s">
        <v>69</v>
      </c>
      <c r="E46" s="17" t="s">
        <v>28</v>
      </c>
      <c r="F46" s="97">
        <f>'приложение 2'!G48</f>
        <v>136</v>
      </c>
    </row>
    <row r="47" spans="1:6" s="3" customFormat="1" ht="48.75" customHeight="1">
      <c r="A47" s="14" t="str">
        <f>'приложение 2'!A49</f>
        <v>Зарезервированные средства, подлежащие распределению в связи с особеностью исполнения бюджета (Иные бюджетные ассигнования)</v>
      </c>
      <c r="B47" s="17" t="s">
        <v>11</v>
      </c>
      <c r="C47" s="17" t="s">
        <v>22</v>
      </c>
      <c r="D47" s="17" t="s">
        <v>432</v>
      </c>
      <c r="E47" s="17" t="s">
        <v>28</v>
      </c>
      <c r="F47" s="97">
        <f>'приложение 2'!G49</f>
        <v>0</v>
      </c>
    </row>
    <row r="48" spans="1:6" s="67" customFormat="1" ht="33" customHeight="1">
      <c r="A48" s="142" t="str">
        <f>'приложение 2'!A50</f>
        <v>Основное мероприятие"Расходы на обеспечение деятельности МКУ"СКООМС" </v>
      </c>
      <c r="B48" s="138" t="s">
        <v>11</v>
      </c>
      <c r="C48" s="138" t="s">
        <v>22</v>
      </c>
      <c r="D48" s="138" t="s">
        <v>283</v>
      </c>
      <c r="E48" s="138"/>
      <c r="F48" s="143">
        <f>F49+F50</f>
        <v>3070.8</v>
      </c>
    </row>
    <row r="49" spans="1:6" s="67" customFormat="1" ht="85.5" customHeight="1">
      <c r="A49" s="142" t="str">
        <f>'приложение 2'!A51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49" s="138" t="s">
        <v>11</v>
      </c>
      <c r="C49" s="138" t="s">
        <v>22</v>
      </c>
      <c r="D49" s="138" t="s">
        <v>285</v>
      </c>
      <c r="E49" s="138" t="s">
        <v>27</v>
      </c>
      <c r="F49" s="143">
        <f>'приложение 2'!G51</f>
        <v>2953.8</v>
      </c>
    </row>
    <row r="50" spans="1:6" s="67" customFormat="1" ht="42" customHeight="1">
      <c r="A50" s="142" t="str">
        <f>'приложение 2'!A52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50" s="138" t="s">
        <v>11</v>
      </c>
      <c r="C50" s="138" t="s">
        <v>22</v>
      </c>
      <c r="D50" s="138" t="s">
        <v>285</v>
      </c>
      <c r="E50" s="138" t="s">
        <v>25</v>
      </c>
      <c r="F50" s="143">
        <f>'приложение 2'!G52</f>
        <v>117</v>
      </c>
    </row>
    <row r="51" spans="1:9" s="3" customFormat="1" ht="27.75" customHeight="1">
      <c r="A51" s="7" t="str">
        <f>'приложение 2'!A53</f>
        <v>Национальная безопасность и правоохранительная деятельность</v>
      </c>
      <c r="B51" s="17" t="s">
        <v>16</v>
      </c>
      <c r="C51" s="17"/>
      <c r="D51" s="17"/>
      <c r="E51" s="17"/>
      <c r="F51" s="97">
        <f>F64+F59+F52</f>
        <v>696.2</v>
      </c>
      <c r="G51" s="83"/>
      <c r="H51" s="83"/>
      <c r="I51" s="83"/>
    </row>
    <row r="52" spans="1:6" s="3" customFormat="1" ht="42" customHeight="1">
      <c r="A52" s="7" t="str">
        <f>'приложение 2'!A54</f>
        <v>Защита населения и территории от чрезвычайных ситуаций природного и техногенного характера</v>
      </c>
      <c r="B52" s="17" t="s">
        <v>16</v>
      </c>
      <c r="C52" s="17" t="s">
        <v>24</v>
      </c>
      <c r="D52" s="17"/>
      <c r="E52" s="17"/>
      <c r="F52" s="97">
        <f>F53</f>
        <v>0</v>
      </c>
    </row>
    <row r="53" spans="1:6" s="3" customFormat="1" ht="42" customHeight="1">
      <c r="A53" s="7" t="str">
        <f>'приложение 2'!A55</f>
        <v>Муниципальная программа городского поселения город Бобров "Муниципальное управление и гражданское общество"</v>
      </c>
      <c r="B53" s="17" t="s">
        <v>16</v>
      </c>
      <c r="C53" s="17" t="s">
        <v>24</v>
      </c>
      <c r="D53" s="17" t="s">
        <v>51</v>
      </c>
      <c r="E53" s="17"/>
      <c r="F53" s="97">
        <f>F54</f>
        <v>0</v>
      </c>
    </row>
    <row r="54" spans="1:6" s="3" customFormat="1" ht="42" customHeight="1">
      <c r="A54" s="7" t="str">
        <f>'приложение 2'!A56</f>
        <v>Подпрограмма "Развитие и модернизация населения от угроз чрезвычайных ситуаций и пожаров" </v>
      </c>
      <c r="B54" s="17" t="s">
        <v>16</v>
      </c>
      <c r="C54" s="17" t="s">
        <v>24</v>
      </c>
      <c r="D54" s="17" t="s">
        <v>266</v>
      </c>
      <c r="E54" s="17"/>
      <c r="F54" s="97">
        <f>F55</f>
        <v>0</v>
      </c>
    </row>
    <row r="55" spans="1:6" s="3" customFormat="1" ht="42" customHeight="1">
      <c r="A55" s="7" t="str">
        <f>'приложение 2'!A57</f>
        <v>Основное мероприятие "Предупреждение и ликвидация последствий чрезвычайных ситуаций природного и техногенного характера"</v>
      </c>
      <c r="B55" s="17" t="s">
        <v>16</v>
      </c>
      <c r="C55" s="17" t="s">
        <v>24</v>
      </c>
      <c r="D55" s="17" t="s">
        <v>311</v>
      </c>
      <c r="E55" s="17"/>
      <c r="F55" s="97">
        <f>F56+F57+F58</f>
        <v>0</v>
      </c>
    </row>
    <row r="56" spans="1:6" s="3" customFormat="1" ht="57.75" customHeight="1">
      <c r="A56" s="7" t="str">
        <f>'приложение 2'!A58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B56" s="17" t="s">
        <v>16</v>
      </c>
      <c r="C56" s="17" t="s">
        <v>24</v>
      </c>
      <c r="D56" s="17" t="s">
        <v>312</v>
      </c>
      <c r="E56" s="17" t="s">
        <v>25</v>
      </c>
      <c r="F56" s="97">
        <f>'приложение 2'!G58</f>
        <v>0</v>
      </c>
    </row>
    <row r="57" spans="1:6" s="3" customFormat="1" ht="57.75" customHeight="1">
      <c r="A57" s="7" t="str">
        <f>'приложение 2'!A59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7" s="17" t="s">
        <v>16</v>
      </c>
      <c r="C57" s="17" t="s">
        <v>24</v>
      </c>
      <c r="D57" s="17" t="s">
        <v>312</v>
      </c>
      <c r="E57" s="17" t="s">
        <v>34</v>
      </c>
      <c r="F57" s="97">
        <f>'приложение 2'!G59</f>
        <v>0</v>
      </c>
    </row>
    <row r="58" spans="1:6" s="3" customFormat="1" ht="54.75" customHeight="1">
      <c r="A58" s="7" t="str">
        <f>'приложение 2'!A60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B58" s="17" t="s">
        <v>16</v>
      </c>
      <c r="C58" s="17" t="s">
        <v>24</v>
      </c>
      <c r="D58" s="17" t="s">
        <v>313</v>
      </c>
      <c r="E58" s="17" t="s">
        <v>34</v>
      </c>
      <c r="F58" s="97">
        <f>'приложение 2'!G60</f>
        <v>0</v>
      </c>
    </row>
    <row r="59" spans="1:6" s="3" customFormat="1" ht="27.75" customHeight="1">
      <c r="A59" s="7" t="str">
        <f>'приложение 2'!A61</f>
        <v>Обеспечение пожарной безопасности</v>
      </c>
      <c r="B59" s="17" t="s">
        <v>16</v>
      </c>
      <c r="C59" s="17" t="s">
        <v>17</v>
      </c>
      <c r="D59" s="17"/>
      <c r="E59" s="17"/>
      <c r="F59" s="97">
        <f>F60</f>
        <v>0</v>
      </c>
    </row>
    <row r="60" spans="1:6" s="3" customFormat="1" ht="54.75" customHeight="1">
      <c r="A60" s="7" t="str">
        <f>'приложение 2'!A62</f>
        <v>Муниципальная программа городского поселения город Бобров "Муниципальное управление и гражданское общество"</v>
      </c>
      <c r="B60" s="17" t="s">
        <v>16</v>
      </c>
      <c r="C60" s="17" t="s">
        <v>17</v>
      </c>
      <c r="D60" s="17" t="s">
        <v>51</v>
      </c>
      <c r="E60" s="17"/>
      <c r="F60" s="97">
        <f>F61</f>
        <v>0</v>
      </c>
    </row>
    <row r="61" spans="1:6" s="3" customFormat="1" ht="35.25" customHeight="1">
      <c r="A61" s="7" t="str">
        <f>'приложение 2'!A63</f>
        <v>Подпрограмма "Развитие и модернизация населения от угроз чрезвычайных ситуаций и пожаров" </v>
      </c>
      <c r="B61" s="17" t="s">
        <v>16</v>
      </c>
      <c r="C61" s="17" t="s">
        <v>17</v>
      </c>
      <c r="D61" s="17" t="s">
        <v>266</v>
      </c>
      <c r="E61" s="17"/>
      <c r="F61" s="97">
        <f>F62</f>
        <v>0</v>
      </c>
    </row>
    <row r="62" spans="1:6" s="3" customFormat="1" ht="46.5" customHeight="1">
      <c r="A62" s="7" t="str">
        <f>'приложение 2'!A64</f>
        <v>Основное мероприятие "Предупреждение и ликвидация последствий чрезвычайных ситуаций природного и техногенного характера"</v>
      </c>
      <c r="B62" s="17" t="s">
        <v>16</v>
      </c>
      <c r="C62" s="17" t="s">
        <v>17</v>
      </c>
      <c r="D62" s="17" t="s">
        <v>311</v>
      </c>
      <c r="E62" s="17"/>
      <c r="F62" s="97">
        <f>F63</f>
        <v>0</v>
      </c>
    </row>
    <row r="63" spans="1:6" s="3" customFormat="1" ht="40.5" customHeight="1">
      <c r="A63" s="7" t="str">
        <f>'приложение 2'!A65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3" s="17" t="s">
        <v>16</v>
      </c>
      <c r="C63" s="17" t="s">
        <v>17</v>
      </c>
      <c r="D63" s="17" t="s">
        <v>399</v>
      </c>
      <c r="E63" s="17" t="s">
        <v>25</v>
      </c>
      <c r="F63" s="97">
        <f>'приложение 2'!G65</f>
        <v>0</v>
      </c>
    </row>
    <row r="64" spans="1:6" s="3" customFormat="1" ht="42" customHeight="1">
      <c r="A64" s="7" t="str">
        <f>'приложение 2'!A66</f>
        <v>Другие вопросы в области национальной безопасности и правоохранительной деятельности</v>
      </c>
      <c r="B64" s="17" t="s">
        <v>16</v>
      </c>
      <c r="C64" s="17" t="s">
        <v>263</v>
      </c>
      <c r="D64" s="17"/>
      <c r="E64" s="17"/>
      <c r="F64" s="97">
        <f>F65</f>
        <v>696.2</v>
      </c>
    </row>
    <row r="65" spans="1:6" s="3" customFormat="1" ht="42" customHeight="1">
      <c r="A65" s="7" t="str">
        <f>'приложение 2'!A67</f>
        <v>Муниципальная программа городского поселения город Бобров "Муниципальное управление и гражданское общество"</v>
      </c>
      <c r="B65" s="17" t="s">
        <v>16</v>
      </c>
      <c r="C65" s="17" t="s">
        <v>263</v>
      </c>
      <c r="D65" s="17" t="s">
        <v>51</v>
      </c>
      <c r="E65" s="17"/>
      <c r="F65" s="97">
        <f>F66</f>
        <v>696.2</v>
      </c>
    </row>
    <row r="66" spans="1:6" s="3" customFormat="1" ht="42" customHeight="1">
      <c r="A66" s="7" t="str">
        <f>'приложение 2'!A68</f>
        <v>Подпрограмма "Развитие и модернизация населения от угроз чрезвычайных ситуаций и пожаров" </v>
      </c>
      <c r="B66" s="17" t="s">
        <v>16</v>
      </c>
      <c r="C66" s="17" t="s">
        <v>263</v>
      </c>
      <c r="D66" s="17" t="s">
        <v>266</v>
      </c>
      <c r="E66" s="17"/>
      <c r="F66" s="97">
        <f>F67</f>
        <v>696.2</v>
      </c>
    </row>
    <row r="67" spans="1:6" s="3" customFormat="1" ht="42" customHeight="1">
      <c r="A67" s="7" t="str">
        <f>'приложение 2'!A69</f>
        <v>Основное мероприятие "Повышение готовности к ликвидации черезвычайных ситуаций"</v>
      </c>
      <c r="B67" s="17" t="s">
        <v>16</v>
      </c>
      <c r="C67" s="17" t="s">
        <v>263</v>
      </c>
      <c r="D67" s="17" t="s">
        <v>268</v>
      </c>
      <c r="E67" s="17"/>
      <c r="F67" s="97">
        <f>F68</f>
        <v>696.2</v>
      </c>
    </row>
    <row r="68" spans="1:6" s="3" customFormat="1" ht="42" customHeight="1">
      <c r="A68" s="7" t="str">
        <f>'приложение 2'!A70</f>
        <v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v>
      </c>
      <c r="B68" s="17" t="s">
        <v>16</v>
      </c>
      <c r="C68" s="17" t="s">
        <v>263</v>
      </c>
      <c r="D68" s="17" t="s">
        <v>270</v>
      </c>
      <c r="E68" s="17" t="s">
        <v>25</v>
      </c>
      <c r="F68" s="97">
        <f>'приложение 2'!G70</f>
        <v>696.2</v>
      </c>
    </row>
    <row r="69" spans="1:9" s="3" customFormat="1" ht="33.75" customHeight="1">
      <c r="A69" s="7" t="str">
        <f>'приложение 2'!A71</f>
        <v>Национальная экономика</v>
      </c>
      <c r="B69" s="17" t="s">
        <v>12</v>
      </c>
      <c r="C69" s="17"/>
      <c r="D69" s="17"/>
      <c r="E69" s="17"/>
      <c r="F69" s="97">
        <f>F70+F75+F82</f>
        <v>18817.100000000002</v>
      </c>
      <c r="G69" s="83"/>
      <c r="H69" s="83"/>
      <c r="I69" s="83"/>
    </row>
    <row r="70" spans="1:6" s="3" customFormat="1" ht="29.25" customHeight="1">
      <c r="A70" s="7" t="str">
        <f>'приложение 2'!A72</f>
        <v>Сельское хозяйство и рыболовство</v>
      </c>
      <c r="B70" s="17" t="s">
        <v>12</v>
      </c>
      <c r="C70" s="17" t="s">
        <v>14</v>
      </c>
      <c r="D70" s="17"/>
      <c r="E70" s="17"/>
      <c r="F70" s="97">
        <f>F74</f>
        <v>308.9</v>
      </c>
    </row>
    <row r="71" spans="1:6" s="3" customFormat="1" ht="57.75" customHeight="1">
      <c r="A71" s="7" t="str">
        <f>'приложение 2'!A73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v>
      </c>
      <c r="B71" s="17" t="s">
        <v>12</v>
      </c>
      <c r="C71" s="17" t="s">
        <v>14</v>
      </c>
      <c r="D71" s="17" t="s">
        <v>51</v>
      </c>
      <c r="E71" s="17"/>
      <c r="F71" s="97">
        <f>F72</f>
        <v>308.9</v>
      </c>
    </row>
    <row r="72" spans="1:6" s="3" customFormat="1" ht="24.75" customHeight="1">
      <c r="A72" s="7" t="str">
        <f>'приложение 2'!A74</f>
        <v>Подпрограмма «Развитие культуры и туризма»</v>
      </c>
      <c r="B72" s="17" t="s">
        <v>12</v>
      </c>
      <c r="C72" s="17" t="s">
        <v>14</v>
      </c>
      <c r="D72" s="17" t="s">
        <v>72</v>
      </c>
      <c r="E72" s="17"/>
      <c r="F72" s="97">
        <f>F73</f>
        <v>308.9</v>
      </c>
    </row>
    <row r="73" spans="1:6" s="3" customFormat="1" ht="44.25" customHeight="1">
      <c r="A73" s="7" t="str">
        <f>'приложение 2'!A75</f>
        <v>Основное мероприятие «Мероприятия по улучшению эпизоотического и ветеринарно-санитарного благополучия городского поселения»</v>
      </c>
      <c r="B73" s="17" t="s">
        <v>12</v>
      </c>
      <c r="C73" s="17" t="s">
        <v>14</v>
      </c>
      <c r="D73" s="17" t="s">
        <v>75</v>
      </c>
      <c r="E73" s="17"/>
      <c r="F73" s="97">
        <f>F74</f>
        <v>308.9</v>
      </c>
    </row>
    <row r="74" spans="1:6" s="3" customFormat="1" ht="57" customHeight="1">
      <c r="A74" s="7" t="str">
        <f>'приложение 2'!A76</f>
        <v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v>
      </c>
      <c r="B74" s="17" t="s">
        <v>12</v>
      </c>
      <c r="C74" s="17" t="s">
        <v>14</v>
      </c>
      <c r="D74" s="17" t="s">
        <v>76</v>
      </c>
      <c r="E74" s="17" t="s">
        <v>25</v>
      </c>
      <c r="F74" s="97">
        <f>'приложение 2'!G76</f>
        <v>308.9</v>
      </c>
    </row>
    <row r="75" spans="1:6" s="3" customFormat="1" ht="27" customHeight="1">
      <c r="A75" s="7" t="str">
        <f>'приложение 2'!A77</f>
        <v>Дорожное хозяйство (дорожные фонды)</v>
      </c>
      <c r="B75" s="17" t="s">
        <v>12</v>
      </c>
      <c r="C75" s="17" t="s">
        <v>24</v>
      </c>
      <c r="D75" s="17"/>
      <c r="E75" s="17"/>
      <c r="F75" s="97">
        <f>F76</f>
        <v>12985.400000000001</v>
      </c>
    </row>
    <row r="76" spans="1:6" s="3" customFormat="1" ht="41.25" customHeight="1">
      <c r="A76" s="7" t="str">
        <f>'приложение 2'!A78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76" s="17" t="s">
        <v>12</v>
      </c>
      <c r="C76" s="17" t="s">
        <v>24</v>
      </c>
      <c r="D76" s="17" t="s">
        <v>79</v>
      </c>
      <c r="E76" s="17"/>
      <c r="F76" s="97">
        <f>F77</f>
        <v>12985.400000000001</v>
      </c>
    </row>
    <row r="77" spans="1:6" s="3" customFormat="1" ht="27" customHeight="1">
      <c r="A77" s="7" t="str">
        <f>'приложение 2'!A79</f>
        <v>Подпрограмма «Развитие дорожного хозяйства городского поселения город Бобров»  </v>
      </c>
      <c r="B77" s="17" t="s">
        <v>12</v>
      </c>
      <c r="C77" s="17" t="s">
        <v>24</v>
      </c>
      <c r="D77" s="17" t="s">
        <v>80</v>
      </c>
      <c r="E77" s="17"/>
      <c r="F77" s="97">
        <f>F78</f>
        <v>12985.400000000001</v>
      </c>
    </row>
    <row r="78" spans="1:6" s="3" customFormat="1" ht="27" customHeight="1">
      <c r="A78" s="7" t="str">
        <f>'приложение 2'!A80</f>
        <v>Основное мероприятие «Развитие сети автомобильных дорог общего пользования»</v>
      </c>
      <c r="B78" s="17" t="s">
        <v>12</v>
      </c>
      <c r="C78" s="17" t="s">
        <v>24</v>
      </c>
      <c r="D78" s="38" t="s">
        <v>82</v>
      </c>
      <c r="E78" s="17"/>
      <c r="F78" s="97">
        <f>F79+F81+F80</f>
        <v>12985.400000000001</v>
      </c>
    </row>
    <row r="79" spans="1:6" s="3" customFormat="1" ht="39.75" customHeight="1">
      <c r="A79" s="7" t="str">
        <f>'приложение 2'!A81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79" s="17" t="s">
        <v>12</v>
      </c>
      <c r="C79" s="17" t="s">
        <v>24</v>
      </c>
      <c r="D79" s="38" t="s">
        <v>341</v>
      </c>
      <c r="E79" s="17" t="s">
        <v>25</v>
      </c>
      <c r="F79" s="97">
        <f>'приложение 2'!G81</f>
        <v>0</v>
      </c>
    </row>
    <row r="80" spans="1:6" s="3" customFormat="1" ht="51.75" customHeight="1">
      <c r="A80" s="7" t="str">
        <f>'приложение 2'!A82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80" s="17" t="s">
        <v>12</v>
      </c>
      <c r="C80" s="17" t="s">
        <v>24</v>
      </c>
      <c r="D80" s="17" t="s">
        <v>84</v>
      </c>
      <c r="E80" s="17" t="s">
        <v>25</v>
      </c>
      <c r="F80" s="97">
        <f>'приложение 2'!G82</f>
        <v>2355.3</v>
      </c>
    </row>
    <row r="81" spans="1:6" s="3" customFormat="1" ht="40.5" customHeight="1">
      <c r="A81" s="7" t="str">
        <f>'приложение 2'!A83</f>
        <v>Мероприятия по развитию сети автомобильных дорог местного значения поселения (Иные бюджетные ассигнования)</v>
      </c>
      <c r="B81" s="17" t="s">
        <v>12</v>
      </c>
      <c r="C81" s="17" t="s">
        <v>24</v>
      </c>
      <c r="D81" s="17" t="s">
        <v>84</v>
      </c>
      <c r="E81" s="17" t="s">
        <v>28</v>
      </c>
      <c r="F81" s="97">
        <f>'приложение 2'!G83</f>
        <v>10630.1</v>
      </c>
    </row>
    <row r="82" spans="1:6" s="3" customFormat="1" ht="27.75" customHeight="1">
      <c r="A82" s="7" t="str">
        <f>'приложение 2'!A84</f>
        <v>Другие вопросы в обл национальной экономики</v>
      </c>
      <c r="B82" s="17" t="s">
        <v>12</v>
      </c>
      <c r="C82" s="17" t="s">
        <v>13</v>
      </c>
      <c r="D82" s="17"/>
      <c r="E82" s="17"/>
      <c r="F82" s="97">
        <f>F83</f>
        <v>5522.8</v>
      </c>
    </row>
    <row r="83" spans="1:6" s="3" customFormat="1" ht="44.25" customHeight="1">
      <c r="A83" s="7" t="str">
        <f>'приложение 2'!A85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83" s="17" t="s">
        <v>12</v>
      </c>
      <c r="C83" s="17" t="s">
        <v>13</v>
      </c>
      <c r="D83" s="17" t="s">
        <v>79</v>
      </c>
      <c r="E83" s="17"/>
      <c r="F83" s="97">
        <f>F84</f>
        <v>5522.8</v>
      </c>
    </row>
    <row r="84" spans="1:6" s="3" customFormat="1" ht="18" customHeight="1">
      <c r="A84" s="7" t="str">
        <f>'приложение 2'!A86</f>
        <v>Подпрограмма «Развитие градостроительной деятельности»</v>
      </c>
      <c r="B84" s="17" t="s">
        <v>12</v>
      </c>
      <c r="C84" s="17" t="s">
        <v>13</v>
      </c>
      <c r="D84" s="17" t="s">
        <v>86</v>
      </c>
      <c r="E84" s="17"/>
      <c r="F84" s="97">
        <f>F86+F87+F90+F92+F94</f>
        <v>5522.8</v>
      </c>
    </row>
    <row r="85" spans="1:6" s="3" customFormat="1" ht="32.25" customHeight="1">
      <c r="A85" s="7" t="str">
        <f>'приложение 2'!A87</f>
        <v>Основное мероприятие "Благоустройство территорий муниципальных образований"</v>
      </c>
      <c r="B85" s="17" t="s">
        <v>12</v>
      </c>
      <c r="C85" s="17" t="s">
        <v>13</v>
      </c>
      <c r="D85" s="17" t="s">
        <v>401</v>
      </c>
      <c r="E85" s="17"/>
      <c r="F85" s="97">
        <f>F86</f>
        <v>0</v>
      </c>
    </row>
    <row r="86" spans="1:6" s="3" customFormat="1" ht="57" customHeight="1">
      <c r="A86" s="7" t="str">
        <f>'приложение 2'!A88</f>
        <v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v>
      </c>
      <c r="B86" s="17" t="s">
        <v>12</v>
      </c>
      <c r="C86" s="17" t="s">
        <v>13</v>
      </c>
      <c r="D86" s="17" t="s">
        <v>402</v>
      </c>
      <c r="E86" s="17" t="s">
        <v>25</v>
      </c>
      <c r="F86" s="97">
        <f>'приложение 2'!G88</f>
        <v>0</v>
      </c>
    </row>
    <row r="87" spans="1:6" s="95" customFormat="1" ht="63.75" customHeight="1">
      <c r="A87" s="7" t="str">
        <f>'приложение 2'!A89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7" s="17" t="s">
        <v>12</v>
      </c>
      <c r="C87" s="17" t="s">
        <v>13</v>
      </c>
      <c r="D87" s="17" t="s">
        <v>87</v>
      </c>
      <c r="E87" s="17"/>
      <c r="F87" s="97">
        <f>F88+F89</f>
        <v>3735</v>
      </c>
    </row>
    <row r="88" spans="1:6" s="95" customFormat="1" ht="63.75" customHeight="1">
      <c r="A88" s="7" t="str">
        <f>'приложение 2'!A90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88" s="17" t="s">
        <v>12</v>
      </c>
      <c r="C88" s="17" t="s">
        <v>13</v>
      </c>
      <c r="D88" s="17" t="s">
        <v>354</v>
      </c>
      <c r="E88" s="17" t="s">
        <v>26</v>
      </c>
      <c r="F88" s="97">
        <f>'приложение 2'!G90</f>
        <v>0</v>
      </c>
    </row>
    <row r="89" spans="1:6" s="95" customFormat="1" ht="45" customHeight="1">
      <c r="A89" s="7" t="str">
        <f>'приложение 2'!A91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B89" s="17" t="s">
        <v>12</v>
      </c>
      <c r="C89" s="17" t="s">
        <v>13</v>
      </c>
      <c r="D89" s="17" t="s">
        <v>88</v>
      </c>
      <c r="E89" s="17" t="s">
        <v>26</v>
      </c>
      <c r="F89" s="97">
        <f>'приложение 2'!G91</f>
        <v>3735</v>
      </c>
    </row>
    <row r="90" spans="1:6" s="3" customFormat="1" ht="32.25" customHeight="1">
      <c r="A90" s="7" t="str">
        <f>'приложение 2'!A92</f>
        <v>Основное мероприятие «Мероприятия в области строительства, архитектуры и градостроительства»</v>
      </c>
      <c r="B90" s="17" t="s">
        <v>12</v>
      </c>
      <c r="C90" s="17" t="s">
        <v>13</v>
      </c>
      <c r="D90" s="17" t="s">
        <v>90</v>
      </c>
      <c r="E90" s="17"/>
      <c r="F90" s="97">
        <f>F91</f>
        <v>1757.8</v>
      </c>
    </row>
    <row r="91" spans="1:6" s="3" customFormat="1" ht="48" customHeight="1">
      <c r="A91" s="7" t="str">
        <f>'приложение 2'!A93</f>
        <v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v>
      </c>
      <c r="B91" s="17" t="s">
        <v>12</v>
      </c>
      <c r="C91" s="17" t="s">
        <v>13</v>
      </c>
      <c r="D91" s="17" t="s">
        <v>91</v>
      </c>
      <c r="E91" s="17" t="s">
        <v>25</v>
      </c>
      <c r="F91" s="97">
        <f>'приложение 2'!G93</f>
        <v>1757.8</v>
      </c>
    </row>
    <row r="92" spans="1:6" s="3" customFormat="1" ht="24.75" customHeight="1">
      <c r="A92" s="7" t="str">
        <f>'приложение 2'!A94</f>
        <v>Основное мероприятие «Межбюджетные трансферты»</v>
      </c>
      <c r="B92" s="17" t="s">
        <v>12</v>
      </c>
      <c r="C92" s="17" t="s">
        <v>13</v>
      </c>
      <c r="D92" s="17" t="s">
        <v>92</v>
      </c>
      <c r="E92" s="17"/>
      <c r="F92" s="97">
        <f>F93</f>
        <v>30</v>
      </c>
    </row>
    <row r="93" spans="1:6" s="3" customFormat="1" ht="63.75" customHeight="1">
      <c r="A93" s="7" t="str">
        <f>'приложение 2'!A95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3" s="17" t="s">
        <v>12</v>
      </c>
      <c r="C93" s="17" t="s">
        <v>13</v>
      </c>
      <c r="D93" s="17" t="s">
        <v>94</v>
      </c>
      <c r="E93" s="17" t="s">
        <v>20</v>
      </c>
      <c r="F93" s="97">
        <f>'приложение 2'!G95</f>
        <v>30</v>
      </c>
    </row>
    <row r="94" spans="1:6" s="3" customFormat="1" ht="36" customHeight="1">
      <c r="A94" s="7" t="str">
        <f>'приложение 2'!A96</f>
        <v>Основное мероприятие «Мероприятия по землеустройству и землепользованию»</v>
      </c>
      <c r="B94" s="17" t="s">
        <v>12</v>
      </c>
      <c r="C94" s="17" t="s">
        <v>13</v>
      </c>
      <c r="D94" s="17" t="s">
        <v>97</v>
      </c>
      <c r="E94" s="17"/>
      <c r="F94" s="97">
        <f>F95</f>
        <v>0</v>
      </c>
    </row>
    <row r="95" spans="1:6" s="3" customFormat="1" ht="45" customHeight="1">
      <c r="A95" s="7" t="str">
        <f>'приложение 2'!A97</f>
        <v>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B95" s="17" t="s">
        <v>12</v>
      </c>
      <c r="C95" s="17" t="s">
        <v>13</v>
      </c>
      <c r="D95" s="17" t="s">
        <v>98</v>
      </c>
      <c r="E95" s="17" t="s">
        <v>25</v>
      </c>
      <c r="F95" s="97">
        <f>'приложение 2'!G97</f>
        <v>0</v>
      </c>
    </row>
    <row r="96" spans="1:9" s="3" customFormat="1" ht="31.5" customHeight="1">
      <c r="A96" s="7" t="str">
        <f>'приложение 2'!A98</f>
        <v>Жилищно-коммунальное хозяйство</v>
      </c>
      <c r="B96" s="17" t="s">
        <v>14</v>
      </c>
      <c r="C96" s="17"/>
      <c r="D96" s="17"/>
      <c r="E96" s="17"/>
      <c r="F96" s="97">
        <f>F97+F116+F128+F148</f>
        <v>39916.5</v>
      </c>
      <c r="G96" s="83"/>
      <c r="H96" s="83"/>
      <c r="I96" s="83"/>
    </row>
    <row r="97" spans="1:9" s="3" customFormat="1" ht="27.75" customHeight="1">
      <c r="A97" s="7" t="str">
        <f>'приложение 2'!A99</f>
        <v>Жилищное хозяйство</v>
      </c>
      <c r="B97" s="17" t="s">
        <v>14</v>
      </c>
      <c r="C97" s="17" t="s">
        <v>11</v>
      </c>
      <c r="D97" s="17"/>
      <c r="E97" s="17"/>
      <c r="F97" s="97">
        <f>F98</f>
        <v>8054.4</v>
      </c>
      <c r="G97" s="83"/>
      <c r="H97" s="83"/>
      <c r="I97" s="83"/>
    </row>
    <row r="98" spans="1:6" s="3" customFormat="1" ht="45.75" customHeight="1">
      <c r="A98" s="7" t="str">
        <f>'приложение 2'!A100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98" s="17" t="s">
        <v>14</v>
      </c>
      <c r="C98" s="17" t="s">
        <v>11</v>
      </c>
      <c r="D98" s="17" t="s">
        <v>79</v>
      </c>
      <c r="E98" s="17"/>
      <c r="F98" s="97">
        <f>F99</f>
        <v>8054.4</v>
      </c>
    </row>
    <row r="99" spans="1:6" s="3" customFormat="1" ht="45" customHeight="1">
      <c r="A99" s="7" t="str">
        <f>'приложение 2'!A101</f>
        <v>Подпрограмма «Создание условий для обеспечения качественными услугами ЖКХ населения городского поселения город Бобров»</v>
      </c>
      <c r="B99" s="17" t="s">
        <v>14</v>
      </c>
      <c r="C99" s="17" t="s">
        <v>11</v>
      </c>
      <c r="D99" s="17" t="s">
        <v>100</v>
      </c>
      <c r="E99" s="17"/>
      <c r="F99" s="97">
        <f>F100+F104+F108+F111+F114+F102</f>
        <v>8054.4</v>
      </c>
    </row>
    <row r="100" spans="1:6" s="3" customFormat="1" ht="31.5" customHeight="1">
      <c r="A100" s="7" t="str">
        <f>'приложение 2'!A102</f>
        <v>Основное мероприятие «Переселение граждан из аварийного жилищного фонда, признанного таковым после 01.01.2012 года»</v>
      </c>
      <c r="B100" s="17" t="s">
        <v>14</v>
      </c>
      <c r="C100" s="17" t="s">
        <v>11</v>
      </c>
      <c r="D100" s="17" t="s">
        <v>101</v>
      </c>
      <c r="E100" s="17"/>
      <c r="F100" s="97">
        <f>F101</f>
        <v>7833.2</v>
      </c>
    </row>
    <row r="101" spans="1:6" s="3" customFormat="1" ht="61.5" customHeight="1">
      <c r="A101" s="7" t="str">
        <f>'приложение 2'!A103</f>
        <v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v>
      </c>
      <c r="B101" s="17" t="s">
        <v>14</v>
      </c>
      <c r="C101" s="17" t="s">
        <v>11</v>
      </c>
      <c r="D101" s="17" t="s">
        <v>344</v>
      </c>
      <c r="E101" s="17" t="s">
        <v>26</v>
      </c>
      <c r="F101" s="97">
        <f>'приложение 2'!G103</f>
        <v>7833.2</v>
      </c>
    </row>
    <row r="102" spans="1:6" s="3" customFormat="1" ht="61.5" customHeight="1">
      <c r="A102" s="105" t="str">
        <f>'приложение 2'!A104</f>
        <v>Основное мероприятие "Переселение граждан из помещений, признанных непригодными для проживания"</v>
      </c>
      <c r="B102" s="17" t="s">
        <v>14</v>
      </c>
      <c r="C102" s="17" t="s">
        <v>11</v>
      </c>
      <c r="D102" s="17" t="s">
        <v>450</v>
      </c>
      <c r="E102" s="17" t="s">
        <v>26</v>
      </c>
      <c r="F102" s="97">
        <f>F103</f>
        <v>0</v>
      </c>
    </row>
    <row r="103" spans="1:6" s="3" customFormat="1" ht="61.5" customHeight="1">
      <c r="A103" s="105" t="str">
        <f>'приложение 2'!A105</f>
        <v>Расходы на переселение граждан из жилых помещений, признанных непригодными для проживания</v>
      </c>
      <c r="B103" s="17" t="s">
        <v>14</v>
      </c>
      <c r="C103" s="17" t="s">
        <v>11</v>
      </c>
      <c r="D103" s="17" t="s">
        <v>447</v>
      </c>
      <c r="E103" s="17" t="s">
        <v>26</v>
      </c>
      <c r="F103" s="97">
        <f>'приложение 2'!G105</f>
        <v>0</v>
      </c>
    </row>
    <row r="104" spans="1:6" s="3" customFormat="1" ht="61.5" customHeight="1">
      <c r="A104" s="7" t="str">
        <f>'приложение 2'!A106</f>
        <v>Основное мероприятие "Переселение граждан из аварийного жилищного фонда, признанного таковым до 01.01.2017 года"</v>
      </c>
      <c r="B104" s="17" t="s">
        <v>14</v>
      </c>
      <c r="C104" s="17" t="s">
        <v>11</v>
      </c>
      <c r="D104" s="17" t="s">
        <v>403</v>
      </c>
      <c r="E104" s="17"/>
      <c r="F104" s="97">
        <f>F105+F106+F107</f>
        <v>0</v>
      </c>
    </row>
    <row r="105" spans="1:6" s="3" customFormat="1" ht="88.5" customHeight="1">
      <c r="A105" s="7" t="str">
        <f>'приложение 2'!A107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5" s="17" t="s">
        <v>14</v>
      </c>
      <c r="C105" s="17" t="s">
        <v>11</v>
      </c>
      <c r="D105" s="17" t="s">
        <v>378</v>
      </c>
      <c r="E105" s="17" t="s">
        <v>26</v>
      </c>
      <c r="F105" s="97">
        <f>'приложение 2'!G107</f>
        <v>0</v>
      </c>
    </row>
    <row r="106" spans="1:6" s="3" customFormat="1" ht="84" customHeight="1">
      <c r="A106" s="7" t="str">
        <f>'приложение 2'!A108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6" s="17" t="s">
        <v>14</v>
      </c>
      <c r="C106" s="17" t="s">
        <v>11</v>
      </c>
      <c r="D106" s="17" t="s">
        <v>379</v>
      </c>
      <c r="E106" s="17" t="s">
        <v>26</v>
      </c>
      <c r="F106" s="97">
        <f>'приложение 2'!G108</f>
        <v>0</v>
      </c>
    </row>
    <row r="107" spans="1:6" s="3" customFormat="1" ht="69" customHeight="1">
      <c r="A107" s="7" t="str">
        <f>'приложение 2'!A109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07" s="17" t="s">
        <v>14</v>
      </c>
      <c r="C107" s="17" t="s">
        <v>11</v>
      </c>
      <c r="D107" s="17" t="s">
        <v>406</v>
      </c>
      <c r="E107" s="17" t="s">
        <v>26</v>
      </c>
      <c r="F107" s="97">
        <f>'приложение 2'!G109</f>
        <v>0</v>
      </c>
    </row>
    <row r="108" spans="1:6" s="3" customFormat="1" ht="67.5" customHeight="1">
      <c r="A108" s="7" t="str">
        <f>'приложение 2'!A110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B108" s="17" t="s">
        <v>14</v>
      </c>
      <c r="C108" s="17" t="s">
        <v>11</v>
      </c>
      <c r="D108" s="17" t="s">
        <v>103</v>
      </c>
      <c r="E108" s="17"/>
      <c r="F108" s="97">
        <f>F110+F109</f>
        <v>36</v>
      </c>
    </row>
    <row r="109" spans="1:6" s="3" customFormat="1" ht="57" customHeight="1">
      <c r="A109" s="7" t="str">
        <f>'приложение 2'!A111</f>
        <v>Выполнение других расходных обязательств (Закупка товаров, работ и услуг для обеспечения государственных (муниципальных) нужд) </v>
      </c>
      <c r="B109" s="17" t="s">
        <v>14</v>
      </c>
      <c r="C109" s="17" t="s">
        <v>11</v>
      </c>
      <c r="D109" s="17" t="s">
        <v>104</v>
      </c>
      <c r="E109" s="17" t="s">
        <v>25</v>
      </c>
      <c r="F109" s="97">
        <f>'приложение 2'!G111</f>
        <v>36</v>
      </c>
    </row>
    <row r="110" spans="1:6" s="3" customFormat="1" ht="70.5" customHeight="1" hidden="1">
      <c r="A110" s="7" t="e">
        <f>'приложение 2'!#REF!</f>
        <v>#REF!</v>
      </c>
      <c r="B110" s="17" t="s">
        <v>14</v>
      </c>
      <c r="C110" s="17" t="s">
        <v>11</v>
      </c>
      <c r="D110" s="17" t="s">
        <v>107</v>
      </c>
      <c r="E110" s="17" t="s">
        <v>26</v>
      </c>
      <c r="F110" s="97">
        <f>'[1]приложение 7 (1)'!G109</f>
        <v>0</v>
      </c>
    </row>
    <row r="111" spans="1:6" s="3" customFormat="1" ht="70.5" customHeight="1">
      <c r="A111" s="7" t="str">
        <f>'приложение 2'!A112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11" s="17" t="s">
        <v>14</v>
      </c>
      <c r="C111" s="17" t="s">
        <v>11</v>
      </c>
      <c r="D111" s="17" t="s">
        <v>106</v>
      </c>
      <c r="E111" s="17"/>
      <c r="F111" s="97">
        <f>F112+F113</f>
        <v>0</v>
      </c>
    </row>
    <row r="112" spans="1:6" s="3" customFormat="1" ht="78" customHeight="1">
      <c r="A112" s="7" t="str">
        <f>'приложение 2'!A113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2" s="17" t="s">
        <v>14</v>
      </c>
      <c r="C112" s="17" t="s">
        <v>11</v>
      </c>
      <c r="D112" s="17" t="s">
        <v>365</v>
      </c>
      <c r="E112" s="17" t="s">
        <v>26</v>
      </c>
      <c r="F112" s="97">
        <f>'приложение 2'!G113</f>
        <v>0</v>
      </c>
    </row>
    <row r="113" spans="1:6" s="3" customFormat="1" ht="97.5" customHeight="1">
      <c r="A113" s="7" t="str">
        <f>'приложение 2'!A114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3" s="17" t="s">
        <v>14</v>
      </c>
      <c r="C113" s="17" t="s">
        <v>11</v>
      </c>
      <c r="D113" s="17" t="s">
        <v>367</v>
      </c>
      <c r="E113" s="17" t="s">
        <v>26</v>
      </c>
      <c r="F113" s="97">
        <f>'приложение 2'!G114</f>
        <v>0</v>
      </c>
    </row>
    <row r="114" spans="1:6" s="3" customFormat="1" ht="49.5" customHeight="1">
      <c r="A114" s="7" t="str">
        <f>'приложение 2'!A115</f>
        <v>Основное мероприятие «Обеспечение деятельности Фонда капитального ремонта  многоквартирных домов Воронежской области»</v>
      </c>
      <c r="B114" s="17" t="s">
        <v>14</v>
      </c>
      <c r="C114" s="17" t="s">
        <v>11</v>
      </c>
      <c r="D114" s="17" t="s">
        <v>109</v>
      </c>
      <c r="E114" s="17"/>
      <c r="F114" s="97">
        <f>F115</f>
        <v>185.2</v>
      </c>
    </row>
    <row r="115" spans="1:6" s="3" customFormat="1" ht="59.25" customHeight="1">
      <c r="A115" s="7" t="str">
        <f>'приложение 2'!A116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B115" s="17" t="s">
        <v>14</v>
      </c>
      <c r="C115" s="17" t="s">
        <v>11</v>
      </c>
      <c r="D115" s="17" t="s">
        <v>110</v>
      </c>
      <c r="E115" s="17" t="s">
        <v>25</v>
      </c>
      <c r="F115" s="97">
        <f>'приложение 2'!G116</f>
        <v>185.2</v>
      </c>
    </row>
    <row r="116" spans="1:9" s="3" customFormat="1" ht="24.75" customHeight="1">
      <c r="A116" s="7" t="str">
        <f>'приложение 2'!A117</f>
        <v>Коммунальное хозяйство</v>
      </c>
      <c r="B116" s="17" t="s">
        <v>14</v>
      </c>
      <c r="C116" s="17" t="s">
        <v>15</v>
      </c>
      <c r="D116" s="17"/>
      <c r="E116" s="17"/>
      <c r="F116" s="97">
        <f>F117</f>
        <v>3393.3</v>
      </c>
      <c r="G116" s="83"/>
      <c r="H116" s="83"/>
      <c r="I116" s="83"/>
    </row>
    <row r="117" spans="1:6" s="3" customFormat="1" ht="47.25" customHeight="1">
      <c r="A117" s="7" t="str">
        <f>'приложение 2'!A118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17" s="17" t="s">
        <v>14</v>
      </c>
      <c r="C117" s="17" t="s">
        <v>15</v>
      </c>
      <c r="D117" s="17" t="s">
        <v>79</v>
      </c>
      <c r="E117" s="17"/>
      <c r="F117" s="97">
        <f>F118+F125</f>
        <v>3393.3</v>
      </c>
    </row>
    <row r="118" spans="1:6" s="3" customFormat="1" ht="45.75" customHeight="1">
      <c r="A118" s="7" t="str">
        <f>'приложение 2'!A119</f>
        <v>Подпрограмма «Создание условий для обеспечения качественными услугами ЖКХ населения городского поселения город Бобров»</v>
      </c>
      <c r="B118" s="17" t="s">
        <v>14</v>
      </c>
      <c r="C118" s="17" t="s">
        <v>15</v>
      </c>
      <c r="D118" s="17" t="s">
        <v>100</v>
      </c>
      <c r="E118" s="17"/>
      <c r="F118" s="97">
        <f>F119+F123</f>
        <v>3393.3</v>
      </c>
    </row>
    <row r="119" spans="1:6" s="3" customFormat="1" ht="72.75" customHeight="1">
      <c r="A119" s="7" t="str">
        <f>'приложение 2'!A120</f>
        <v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19" s="17" t="s">
        <v>14</v>
      </c>
      <c r="C119" s="17" t="s">
        <v>15</v>
      </c>
      <c r="D119" s="17" t="s">
        <v>103</v>
      </c>
      <c r="E119" s="17"/>
      <c r="F119" s="97">
        <f>F120+F121+F122</f>
        <v>3393.3</v>
      </c>
    </row>
    <row r="120" spans="1:6" s="3" customFormat="1" ht="79.5" customHeight="1">
      <c r="A120" s="7" t="str">
        <f>'приложение 2'!A121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20" s="17" t="s">
        <v>14</v>
      </c>
      <c r="C120" s="17" t="s">
        <v>15</v>
      </c>
      <c r="D120" s="17" t="s">
        <v>361</v>
      </c>
      <c r="E120" s="17" t="s">
        <v>25</v>
      </c>
      <c r="F120" s="97">
        <f>'приложение 2'!G121</f>
        <v>0</v>
      </c>
    </row>
    <row r="121" spans="1:6" s="3" customFormat="1" ht="44.25" customHeight="1">
      <c r="A121" s="7" t="str">
        <f>'приложение 2'!A122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21" s="17" t="s">
        <v>14</v>
      </c>
      <c r="C121" s="17" t="s">
        <v>15</v>
      </c>
      <c r="D121" s="17" t="s">
        <v>104</v>
      </c>
      <c r="E121" s="17" t="s">
        <v>25</v>
      </c>
      <c r="F121" s="97">
        <f>'приложение 2'!G122</f>
        <v>1826.4</v>
      </c>
    </row>
    <row r="122" spans="1:6" s="3" customFormat="1" ht="82.5" customHeight="1">
      <c r="A122" s="7" t="str">
        <f>'приложение 2'!A123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2" s="17" t="s">
        <v>14</v>
      </c>
      <c r="C122" s="17" t="s">
        <v>15</v>
      </c>
      <c r="D122" s="17" t="s">
        <v>445</v>
      </c>
      <c r="E122" s="17" t="s">
        <v>25</v>
      </c>
      <c r="F122" s="97">
        <f>'приложение 2'!G123</f>
        <v>1566.9</v>
      </c>
    </row>
    <row r="123" spans="1:6" s="3" customFormat="1" ht="24" customHeight="1">
      <c r="A123" s="7" t="str">
        <f>'приложение 2'!A124</f>
        <v>Основное мероприятие "Формирование современной городской среды"</v>
      </c>
      <c r="B123" s="17" t="s">
        <v>14</v>
      </c>
      <c r="C123" s="17" t="s">
        <v>15</v>
      </c>
      <c r="D123" s="17" t="s">
        <v>290</v>
      </c>
      <c r="E123" s="17"/>
      <c r="F123" s="97">
        <f>F124</f>
        <v>0</v>
      </c>
    </row>
    <row r="124" spans="1:6" s="3" customFormat="1" ht="44.25" customHeight="1">
      <c r="A124" s="7" t="str">
        <f>'приложение 2'!A125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4" s="17" t="s">
        <v>14</v>
      </c>
      <c r="C124" s="17" t="s">
        <v>15</v>
      </c>
      <c r="D124" s="17" t="s">
        <v>293</v>
      </c>
      <c r="E124" s="17" t="s">
        <v>25</v>
      </c>
      <c r="F124" s="97">
        <f>'приложение 2'!G125</f>
        <v>0</v>
      </c>
    </row>
    <row r="125" spans="1:6" s="3" customFormat="1" ht="44.25" customHeight="1">
      <c r="A125" s="7" t="str">
        <f>'приложение 2'!A126</f>
        <v>Подпрограмма "Энергоэффективность и развитие энергетики"</v>
      </c>
      <c r="B125" s="17" t="s">
        <v>14</v>
      </c>
      <c r="C125" s="17" t="s">
        <v>15</v>
      </c>
      <c r="D125" s="17" t="s">
        <v>116</v>
      </c>
      <c r="E125" s="17"/>
      <c r="F125" s="97">
        <f>F126</f>
        <v>0</v>
      </c>
    </row>
    <row r="126" spans="1:6" s="3" customFormat="1" ht="44.25" customHeight="1">
      <c r="A126" s="7" t="str">
        <f>'приложение 2'!A127</f>
        <v>Основное мероприятие "Энергосбережение и повышение энергетической эффективности в системе наружного освещения"</v>
      </c>
      <c r="B126" s="17" t="s">
        <v>14</v>
      </c>
      <c r="C126" s="17" t="s">
        <v>15</v>
      </c>
      <c r="D126" s="17" t="s">
        <v>118</v>
      </c>
      <c r="E126" s="17"/>
      <c r="F126" s="97">
        <f>F127</f>
        <v>0</v>
      </c>
    </row>
    <row r="127" spans="1:6" s="3" customFormat="1" ht="84" customHeight="1">
      <c r="A127" s="7" t="str">
        <f>'приложение 2'!A128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B127" s="17" t="s">
        <v>14</v>
      </c>
      <c r="C127" s="17" t="s">
        <v>15</v>
      </c>
      <c r="D127" s="17" t="s">
        <v>430</v>
      </c>
      <c r="E127" s="17" t="s">
        <v>25</v>
      </c>
      <c r="F127" s="97">
        <f>'приложение 2'!G128</f>
        <v>0</v>
      </c>
    </row>
    <row r="128" spans="1:9" s="3" customFormat="1" ht="18.75" customHeight="1">
      <c r="A128" s="7" t="str">
        <f>'приложение 2'!A129</f>
        <v>Благоустройство</v>
      </c>
      <c r="B128" s="17" t="s">
        <v>14</v>
      </c>
      <c r="C128" s="17" t="s">
        <v>16</v>
      </c>
      <c r="D128" s="17"/>
      <c r="E128" s="17"/>
      <c r="F128" s="97">
        <f>F129</f>
        <v>28447.7</v>
      </c>
      <c r="G128" s="83"/>
      <c r="H128" s="83"/>
      <c r="I128" s="83"/>
    </row>
    <row r="129" spans="1:9" s="3" customFormat="1" ht="45" customHeight="1">
      <c r="A129" s="7" t="str">
        <f>'приложение 2'!A130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29" s="17" t="s">
        <v>14</v>
      </c>
      <c r="C129" s="17" t="s">
        <v>16</v>
      </c>
      <c r="D129" s="17" t="s">
        <v>79</v>
      </c>
      <c r="E129" s="17"/>
      <c r="F129" s="97">
        <f>F130+F141+F145</f>
        <v>28447.7</v>
      </c>
      <c r="G129" s="83"/>
      <c r="H129" s="83"/>
      <c r="I129" s="83"/>
    </row>
    <row r="130" spans="1:9" s="95" customFormat="1" ht="45.75" customHeight="1">
      <c r="A130" s="7" t="str">
        <f>'приложение 2'!A131</f>
        <v>Подпрограмма «Создание условий для обеспечения качественными услугами ЖКХ населения городского поселения город Бобров»</v>
      </c>
      <c r="B130" s="17" t="s">
        <v>14</v>
      </c>
      <c r="C130" s="17" t="s">
        <v>16</v>
      </c>
      <c r="D130" s="17" t="s">
        <v>100</v>
      </c>
      <c r="E130" s="17"/>
      <c r="F130" s="97">
        <f>F131+F133+F138</f>
        <v>11278.2</v>
      </c>
      <c r="G130" s="83"/>
      <c r="H130" s="83"/>
      <c r="I130" s="83"/>
    </row>
    <row r="131" spans="1:9" s="95" customFormat="1" ht="64.5" customHeight="1">
      <c r="A131" s="7" t="str">
        <f>'приложение 2'!A132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31" s="17" t="s">
        <v>14</v>
      </c>
      <c r="C131" s="17" t="s">
        <v>16</v>
      </c>
      <c r="D131" s="17" t="s">
        <v>103</v>
      </c>
      <c r="E131" s="17"/>
      <c r="F131" s="97">
        <f>F132</f>
        <v>2554.6</v>
      </c>
      <c r="G131" s="83"/>
      <c r="H131" s="83"/>
      <c r="I131" s="83"/>
    </row>
    <row r="132" spans="1:9" s="95" customFormat="1" ht="64.5" customHeight="1">
      <c r="A132" s="7" t="str">
        <f>'приложение 2'!A133</f>
        <v>Закупка товаров, работ и услуг для обеспечения государственных (муниципальных) нужд</v>
      </c>
      <c r="B132" s="17" t="s">
        <v>14</v>
      </c>
      <c r="C132" s="17" t="s">
        <v>16</v>
      </c>
      <c r="D132" s="17" t="s">
        <v>104</v>
      </c>
      <c r="E132" s="17" t="s">
        <v>25</v>
      </c>
      <c r="F132" s="97">
        <f>'приложение 2'!G133</f>
        <v>2554.6</v>
      </c>
      <c r="G132" s="83"/>
      <c r="H132" s="83"/>
      <c r="I132" s="83"/>
    </row>
    <row r="133" spans="1:9" s="3" customFormat="1" ht="35.25" customHeight="1">
      <c r="A133" s="7" t="str">
        <f>'приложение 2'!A134</f>
        <v>Основное мероприятие «Благоустройство дворовых территорий»</v>
      </c>
      <c r="B133" s="17" t="s">
        <v>14</v>
      </c>
      <c r="C133" s="17" t="s">
        <v>16</v>
      </c>
      <c r="D133" s="17" t="s">
        <v>112</v>
      </c>
      <c r="E133" s="17"/>
      <c r="F133" s="97">
        <f>F134+F135</f>
        <v>0</v>
      </c>
      <c r="G133" s="83"/>
      <c r="H133" s="83"/>
      <c r="I133" s="83"/>
    </row>
    <row r="134" spans="1:9" s="3" customFormat="1" ht="48" customHeight="1">
      <c r="A134" s="7" t="str">
        <f>'приложение 2'!A135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34" s="17" t="s">
        <v>14</v>
      </c>
      <c r="C134" s="17" t="s">
        <v>16</v>
      </c>
      <c r="D134" s="17" t="s">
        <v>113</v>
      </c>
      <c r="E134" s="17" t="s">
        <v>25</v>
      </c>
      <c r="F134" s="97">
        <f>'приложение 2'!G135</f>
        <v>0</v>
      </c>
      <c r="G134" s="83"/>
      <c r="H134" s="83"/>
      <c r="I134" s="83"/>
    </row>
    <row r="135" spans="1:9" s="3" customFormat="1" ht="48" customHeight="1">
      <c r="A135" s="7" t="str">
        <f>'приложение 2'!A136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5" s="17" t="s">
        <v>14</v>
      </c>
      <c r="C135" s="17" t="s">
        <v>16</v>
      </c>
      <c r="D135" s="17" t="s">
        <v>407</v>
      </c>
      <c r="E135" s="17" t="s">
        <v>25</v>
      </c>
      <c r="F135" s="97">
        <f>'приложение 2'!G136</f>
        <v>0</v>
      </c>
      <c r="G135" s="83"/>
      <c r="H135" s="83"/>
      <c r="I135" s="83"/>
    </row>
    <row r="136" spans="1:9" s="3" customFormat="1" ht="48" customHeight="1">
      <c r="A136" s="7" t="str">
        <f>'приложение 2'!A137</f>
        <v>Основное мероприятие "Формирование современной городской среды"</v>
      </c>
      <c r="B136" s="17" t="s">
        <v>14</v>
      </c>
      <c r="C136" s="17" t="s">
        <v>16</v>
      </c>
      <c r="D136" s="17" t="s">
        <v>290</v>
      </c>
      <c r="E136" s="17"/>
      <c r="F136" s="97">
        <f>F137</f>
        <v>0</v>
      </c>
      <c r="G136" s="83"/>
      <c r="H136" s="83"/>
      <c r="I136" s="83"/>
    </row>
    <row r="137" spans="1:9" s="3" customFormat="1" ht="48" customHeight="1">
      <c r="A137" s="7" t="str">
        <f>'приложение 2'!A138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B137" s="17" t="s">
        <v>14</v>
      </c>
      <c r="C137" s="17" t="s">
        <v>16</v>
      </c>
      <c r="D137" s="17" t="s">
        <v>426</v>
      </c>
      <c r="E137" s="17" t="s">
        <v>25</v>
      </c>
      <c r="F137" s="97">
        <f>'приложение 2'!G138</f>
        <v>0</v>
      </c>
      <c r="G137" s="83"/>
      <c r="H137" s="83"/>
      <c r="I137" s="83"/>
    </row>
    <row r="138" spans="1:9" s="3" customFormat="1" ht="48" customHeight="1">
      <c r="A138" s="7" t="str">
        <f>'приложение 2'!A139</f>
        <v>Основное мероприятие "Региональный проект "Формирование комфортной городской среды""</v>
      </c>
      <c r="B138" s="17" t="s">
        <v>14</v>
      </c>
      <c r="C138" s="17" t="s">
        <v>16</v>
      </c>
      <c r="D138" s="17" t="s">
        <v>349</v>
      </c>
      <c r="E138" s="17"/>
      <c r="F138" s="97">
        <f>F140+F139</f>
        <v>8723.6</v>
      </c>
      <c r="G138" s="83"/>
      <c r="H138" s="83"/>
      <c r="I138" s="83"/>
    </row>
    <row r="139" spans="1:9" s="3" customFormat="1" ht="48" customHeight="1">
      <c r="A139" s="7" t="str">
        <f>'приложение 2'!A140</f>
        <v>Реализация программ формирования современной городской среды </v>
      </c>
      <c r="B139" s="17" t="s">
        <v>14</v>
      </c>
      <c r="C139" s="17" t="s">
        <v>16</v>
      </c>
      <c r="D139" s="17" t="s">
        <v>434</v>
      </c>
      <c r="E139" s="17" t="s">
        <v>25</v>
      </c>
      <c r="F139" s="97">
        <f>'приложение 2'!G140</f>
        <v>8723.6</v>
      </c>
      <c r="G139" s="83"/>
      <c r="H139" s="83"/>
      <c r="I139" s="83"/>
    </row>
    <row r="140" spans="1:9" s="95" customFormat="1" ht="58.5" customHeight="1">
      <c r="A140" s="7" t="str">
        <f>'приложение 2'!A141</f>
        <v>Реализация программ формирования современной городской среды (в целях достижения значений дополнительного результата) </v>
      </c>
      <c r="B140" s="17" t="s">
        <v>14</v>
      </c>
      <c r="C140" s="17" t="s">
        <v>16</v>
      </c>
      <c r="D140" s="17" t="s">
        <v>425</v>
      </c>
      <c r="E140" s="17" t="s">
        <v>25</v>
      </c>
      <c r="F140" s="97">
        <f>'приложение 2'!G141</f>
        <v>0</v>
      </c>
      <c r="G140" s="83"/>
      <c r="H140" s="83"/>
      <c r="I140" s="83"/>
    </row>
    <row r="141" spans="1:9" s="3" customFormat="1" ht="33.75" customHeight="1">
      <c r="A141" s="7" t="str">
        <f>'приложение 2'!A142</f>
        <v>Подпрограмма «Энергоэффективность и развитие энергетики»</v>
      </c>
      <c r="B141" s="17" t="s">
        <v>14</v>
      </c>
      <c r="C141" s="17" t="s">
        <v>16</v>
      </c>
      <c r="D141" s="17" t="s">
        <v>116</v>
      </c>
      <c r="E141" s="17"/>
      <c r="F141" s="97">
        <f>F142</f>
        <v>4480.6</v>
      </c>
      <c r="G141" s="83"/>
      <c r="H141" s="83"/>
      <c r="I141" s="83"/>
    </row>
    <row r="142" spans="1:9" s="3" customFormat="1" ht="48" customHeight="1">
      <c r="A142" s="7" t="str">
        <f>'приложение 2'!A143</f>
        <v>Основное мероприятие «Энергосбережение и повышение энергетической эффективности в системе наружного освещения»</v>
      </c>
      <c r="B142" s="17" t="s">
        <v>14</v>
      </c>
      <c r="C142" s="17" t="s">
        <v>16</v>
      </c>
      <c r="D142" s="17" t="s">
        <v>118</v>
      </c>
      <c r="E142" s="17"/>
      <c r="F142" s="97">
        <f>F143+F144</f>
        <v>4480.6</v>
      </c>
      <c r="G142" s="83"/>
      <c r="H142" s="83"/>
      <c r="I142" s="83"/>
    </row>
    <row r="143" spans="1:9" s="3" customFormat="1" ht="48" customHeight="1">
      <c r="A143" s="7" t="str">
        <f>'приложение 2'!A144</f>
        <v>Расходы на уличное освещение (закупка товаров, работ и услуг для обеспечения государственных (муниципальных) нужд) </v>
      </c>
      <c r="B143" s="17" t="s">
        <v>14</v>
      </c>
      <c r="C143" s="17" t="s">
        <v>16</v>
      </c>
      <c r="D143" s="17" t="s">
        <v>360</v>
      </c>
      <c r="E143" s="17" t="s">
        <v>25</v>
      </c>
      <c r="F143" s="97">
        <f>'приложение 2'!G144</f>
        <v>0</v>
      </c>
      <c r="G143" s="83"/>
      <c r="H143" s="83"/>
      <c r="I143" s="83"/>
    </row>
    <row r="144" spans="1:9" s="3" customFormat="1" ht="47.25" customHeight="1">
      <c r="A144" s="7" t="str">
        <f>'приложение 2'!A145</f>
        <v>Расходы местного бюджета на уличное освещение  (Закупка товаров, работ и услуг для обеспечения государственных (муниципальных) нужд)</v>
      </c>
      <c r="B144" s="17" t="s">
        <v>14</v>
      </c>
      <c r="C144" s="17" t="s">
        <v>16</v>
      </c>
      <c r="D144" s="17" t="s">
        <v>117</v>
      </c>
      <c r="E144" s="17" t="s">
        <v>25</v>
      </c>
      <c r="F144" s="97">
        <f>'приложение 2'!G145</f>
        <v>4480.6</v>
      </c>
      <c r="G144" s="83"/>
      <c r="H144" s="83"/>
      <c r="I144" s="83"/>
    </row>
    <row r="145" spans="1:9" s="3" customFormat="1" ht="29.25" customHeight="1">
      <c r="A145" s="7" t="str">
        <f>'приложение 2'!A146</f>
        <v>Подпрограмма «Обеспечение реализации муниципальной программы»</v>
      </c>
      <c r="B145" s="17" t="s">
        <v>14</v>
      </c>
      <c r="C145" s="17" t="s">
        <v>16</v>
      </c>
      <c r="D145" s="17" t="s">
        <v>120</v>
      </c>
      <c r="E145" s="17"/>
      <c r="F145" s="97">
        <f>F146</f>
        <v>12688.9</v>
      </c>
      <c r="G145" s="83"/>
      <c r="H145" s="83"/>
      <c r="I145" s="83"/>
    </row>
    <row r="146" spans="1:9" s="3" customFormat="1" ht="66.75" customHeight="1">
      <c r="A146" s="7" t="str">
        <f>'приложение 2'!A147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46" s="17" t="s">
        <v>14</v>
      </c>
      <c r="C146" s="17" t="s">
        <v>16</v>
      </c>
      <c r="D146" s="17" t="s">
        <v>121</v>
      </c>
      <c r="E146" s="17"/>
      <c r="F146" s="97">
        <f>F147</f>
        <v>12688.9</v>
      </c>
      <c r="G146" s="83"/>
      <c r="H146" s="83"/>
      <c r="I146" s="83"/>
    </row>
    <row r="147" spans="1:9" s="3" customFormat="1" ht="30.75" customHeight="1">
      <c r="A147" s="7" t="str">
        <f>'приложение 2'!A148</f>
        <v>Выполнение других расходных обязательств (Иные бюджетные ассигнования)</v>
      </c>
      <c r="B147" s="17" t="s">
        <v>14</v>
      </c>
      <c r="C147" s="17" t="s">
        <v>16</v>
      </c>
      <c r="D147" s="17" t="s">
        <v>123</v>
      </c>
      <c r="E147" s="17" t="s">
        <v>28</v>
      </c>
      <c r="F147" s="97">
        <f>'приложение 2'!G148</f>
        <v>12688.9</v>
      </c>
      <c r="G147" s="83"/>
      <c r="H147" s="83"/>
      <c r="I147" s="83"/>
    </row>
    <row r="148" spans="1:9" s="3" customFormat="1" ht="27.75" customHeight="1">
      <c r="A148" s="7" t="str">
        <f>'приложение 2'!A149</f>
        <v>Другие вопросы в области жилищно-коммунального хозяйства</v>
      </c>
      <c r="B148" s="17" t="s">
        <v>14</v>
      </c>
      <c r="C148" s="17" t="s">
        <v>14</v>
      </c>
      <c r="D148" s="17"/>
      <c r="E148" s="17"/>
      <c r="F148" s="97">
        <f>F149</f>
        <v>21.1</v>
      </c>
      <c r="G148" s="83"/>
      <c r="H148" s="83"/>
      <c r="I148" s="83"/>
    </row>
    <row r="149" spans="1:9" s="3" customFormat="1" ht="43.5" customHeight="1">
      <c r="A149" s="7" t="str">
        <f>'приложение 2'!A150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B149" s="17" t="s">
        <v>14</v>
      </c>
      <c r="C149" s="17" t="s">
        <v>14</v>
      </c>
      <c r="D149" s="17" t="s">
        <v>79</v>
      </c>
      <c r="E149" s="17"/>
      <c r="F149" s="97">
        <f>F150</f>
        <v>21.1</v>
      </c>
      <c r="G149" s="83"/>
      <c r="H149" s="83"/>
      <c r="I149" s="83"/>
    </row>
    <row r="150" spans="1:9" s="3" customFormat="1" ht="44.25" customHeight="1">
      <c r="A150" s="7" t="str">
        <f>'приложение 2'!A151</f>
        <v>Подпрограмма «Создание условий для обеспечения качественными услугами ЖКХ населения городского поселения город Бобров»</v>
      </c>
      <c r="B150" s="17" t="s">
        <v>14</v>
      </c>
      <c r="C150" s="17" t="s">
        <v>14</v>
      </c>
      <c r="D150" s="17" t="s">
        <v>100</v>
      </c>
      <c r="E150" s="17"/>
      <c r="F150" s="97">
        <f>F151+F159+F157</f>
        <v>21.1</v>
      </c>
      <c r="G150" s="83"/>
      <c r="H150" s="83"/>
      <c r="I150" s="83"/>
    </row>
    <row r="151" spans="1:9" s="3" customFormat="1" ht="45.75" customHeight="1">
      <c r="A151" s="7" t="str">
        <f>'приложение 2'!A152</f>
        <v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v>
      </c>
      <c r="B151" s="17" t="s">
        <v>14</v>
      </c>
      <c r="C151" s="17" t="s">
        <v>14</v>
      </c>
      <c r="D151" s="17" t="s">
        <v>125</v>
      </c>
      <c r="E151" s="17"/>
      <c r="F151" s="128">
        <f>F152+F153+F154+F155+F156</f>
        <v>0</v>
      </c>
      <c r="G151" s="83"/>
      <c r="H151" s="83"/>
      <c r="I151" s="83"/>
    </row>
    <row r="152" spans="1:9" s="3" customFormat="1" ht="70.5" customHeight="1">
      <c r="A152" s="7" t="str">
        <f>'приложение 2'!A153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</c>
      <c r="B152" s="17" t="s">
        <v>14</v>
      </c>
      <c r="C152" s="17" t="s">
        <v>14</v>
      </c>
      <c r="D152" s="17" t="s">
        <v>126</v>
      </c>
      <c r="E152" s="17" t="s">
        <v>26</v>
      </c>
      <c r="F152" s="97">
        <f>'приложение 2'!G153</f>
        <v>0</v>
      </c>
      <c r="G152" s="83"/>
      <c r="H152" s="83"/>
      <c r="I152" s="83"/>
    </row>
    <row r="153" spans="1:9" s="3" customFormat="1" ht="70.5" customHeight="1">
      <c r="A153" s="7" t="str">
        <f>'приложение 2'!A154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53" s="17" t="s">
        <v>14</v>
      </c>
      <c r="C153" s="17" t="s">
        <v>14</v>
      </c>
      <c r="D153" s="17" t="s">
        <v>424</v>
      </c>
      <c r="E153" s="17" t="s">
        <v>26</v>
      </c>
      <c r="F153" s="97">
        <f>'приложение 2'!G154</f>
        <v>0</v>
      </c>
      <c r="G153" s="83"/>
      <c r="H153" s="83"/>
      <c r="I153" s="83"/>
    </row>
    <row r="154" spans="1:9" s="3" customFormat="1" ht="70.5" customHeight="1">
      <c r="A154" s="7" t="str">
        <f>'приложение 2'!A155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54" s="17" t="s">
        <v>14</v>
      </c>
      <c r="C154" s="17" t="s">
        <v>14</v>
      </c>
      <c r="D154" s="17" t="s">
        <v>377</v>
      </c>
      <c r="E154" s="17" t="s">
        <v>26</v>
      </c>
      <c r="F154" s="97">
        <f>'приложение 2'!G155</f>
        <v>0</v>
      </c>
      <c r="G154" s="83"/>
      <c r="H154" s="83"/>
      <c r="I154" s="83"/>
    </row>
    <row r="155" spans="1:9" s="3" customFormat="1" ht="70.5" customHeight="1">
      <c r="A155" s="7" t="str">
        <f>'приложение 2'!A156</f>
        <v>Обеспечение комплексного развития сельских территорий (межбюджетные трансферты)</v>
      </c>
      <c r="B155" s="17" t="s">
        <v>14</v>
      </c>
      <c r="C155" s="17" t="s">
        <v>14</v>
      </c>
      <c r="D155" s="17" t="s">
        <v>377</v>
      </c>
      <c r="E155" s="17" t="s">
        <v>20</v>
      </c>
      <c r="F155" s="97">
        <f>'приложение 2'!G156</f>
        <v>0</v>
      </c>
      <c r="G155" s="83"/>
      <c r="H155" s="83"/>
      <c r="I155" s="83"/>
    </row>
    <row r="156" spans="1:9" s="3" customFormat="1" ht="70.5" customHeight="1">
      <c r="A156" s="7" t="str">
        <f>'приложение 2'!A157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56" s="17" t="s">
        <v>14</v>
      </c>
      <c r="C156" s="17" t="s">
        <v>14</v>
      </c>
      <c r="D156" s="17" t="s">
        <v>352</v>
      </c>
      <c r="E156" s="17" t="s">
        <v>26</v>
      </c>
      <c r="F156" s="97">
        <f>'приложение 2'!G157</f>
        <v>0</v>
      </c>
      <c r="G156" s="83"/>
      <c r="H156" s="83"/>
      <c r="I156" s="83"/>
    </row>
    <row r="157" spans="1:9" s="3" customFormat="1" ht="70.5" customHeight="1">
      <c r="A157" s="7" t="str">
        <f>'приложение 2'!A158</f>
        <v>Основное мероприятие "Формирование современной городской среды"</v>
      </c>
      <c r="B157" s="17" t="s">
        <v>14</v>
      </c>
      <c r="C157" s="17" t="s">
        <v>14</v>
      </c>
      <c r="D157" s="17" t="s">
        <v>290</v>
      </c>
      <c r="E157" s="17"/>
      <c r="F157" s="97">
        <f>F158</f>
        <v>0</v>
      </c>
      <c r="G157" s="83"/>
      <c r="H157" s="83"/>
      <c r="I157" s="83"/>
    </row>
    <row r="158" spans="1:9" s="3" customFormat="1" ht="70.5" customHeight="1">
      <c r="A158" s="7" t="str">
        <f>'приложение 2'!A159</f>
        <v>Выполнение других расходных обязательств (Закупка товаров, работ и услуг для обеспечения государственных (муниципальных) нужд</v>
      </c>
      <c r="B158" s="17" t="s">
        <v>14</v>
      </c>
      <c r="C158" s="17" t="s">
        <v>14</v>
      </c>
      <c r="D158" s="17" t="s">
        <v>423</v>
      </c>
      <c r="E158" s="17" t="s">
        <v>25</v>
      </c>
      <c r="F158" s="97">
        <f>'приложение 2'!G159</f>
        <v>0</v>
      </c>
      <c r="G158" s="83"/>
      <c r="H158" s="83"/>
      <c r="I158" s="83"/>
    </row>
    <row r="159" spans="1:9" s="3" customFormat="1" ht="70.5" customHeight="1">
      <c r="A159" s="7" t="str">
        <f>'приложение 2'!A160</f>
        <v>Основное мероприятие "Региональный проект "Формирование комфортной городской среды""</v>
      </c>
      <c r="B159" s="17" t="s">
        <v>14</v>
      </c>
      <c r="C159" s="17" t="s">
        <v>14</v>
      </c>
      <c r="D159" s="17" t="s">
        <v>349</v>
      </c>
      <c r="E159" s="17"/>
      <c r="F159" s="97">
        <f>F160+F161+F163+F164+F162</f>
        <v>21.1</v>
      </c>
      <c r="G159" s="83"/>
      <c r="H159" s="83"/>
      <c r="I159" s="83"/>
    </row>
    <row r="160" spans="1:9" s="3" customFormat="1" ht="70.5" customHeight="1">
      <c r="A160" s="7" t="str">
        <f>'приложение 2'!A161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B160" s="17" t="s">
        <v>14</v>
      </c>
      <c r="C160" s="17" t="s">
        <v>14</v>
      </c>
      <c r="D160" s="17" t="s">
        <v>411</v>
      </c>
      <c r="E160" s="17" t="s">
        <v>25</v>
      </c>
      <c r="F160" s="97">
        <f>'приложение 2'!G161</f>
        <v>0</v>
      </c>
      <c r="G160" s="83"/>
      <c r="H160" s="83"/>
      <c r="I160" s="83"/>
    </row>
    <row r="161" spans="1:9" s="3" customFormat="1" ht="70.5" customHeight="1">
      <c r="A161" s="7" t="str">
        <f>'приложение 2'!A162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B161" s="17" t="s">
        <v>14</v>
      </c>
      <c r="C161" s="17" t="s">
        <v>14</v>
      </c>
      <c r="D161" s="17" t="s">
        <v>412</v>
      </c>
      <c r="E161" s="17" t="s">
        <v>25</v>
      </c>
      <c r="F161" s="97">
        <f>'приложение 2'!G162</f>
        <v>0</v>
      </c>
      <c r="G161" s="83"/>
      <c r="H161" s="83"/>
      <c r="I161" s="83"/>
    </row>
    <row r="162" spans="1:9" s="3" customFormat="1" ht="70.5" customHeight="1">
      <c r="A162" s="7" t="str">
        <f>'приложение 2'!A163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B162" s="17" t="s">
        <v>14</v>
      </c>
      <c r="C162" s="17" t="s">
        <v>14</v>
      </c>
      <c r="D162" s="17" t="s">
        <v>434</v>
      </c>
      <c r="E162" s="17" t="s">
        <v>26</v>
      </c>
      <c r="F162" s="97">
        <f>'приложение 2'!G163</f>
        <v>0</v>
      </c>
      <c r="G162" s="83"/>
      <c r="H162" s="83"/>
      <c r="I162" s="83"/>
    </row>
    <row r="163" spans="1:9" s="3" customFormat="1" ht="70.5" customHeight="1">
      <c r="A163" s="7" t="str">
        <f>'приложение 2'!A164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B163" s="17" t="s">
        <v>14</v>
      </c>
      <c r="C163" s="17" t="s">
        <v>14</v>
      </c>
      <c r="D163" s="17" t="s">
        <v>425</v>
      </c>
      <c r="E163" s="17" t="s">
        <v>26</v>
      </c>
      <c r="F163" s="97">
        <f>'приложение 2'!G164</f>
        <v>0</v>
      </c>
      <c r="G163" s="83"/>
      <c r="H163" s="83"/>
      <c r="I163" s="83"/>
    </row>
    <row r="164" spans="1:9" s="3" customFormat="1" ht="86.25" customHeight="1">
      <c r="A164" s="7" t="str">
        <f>'приложение 2'!A165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64" s="17" t="s">
        <v>14</v>
      </c>
      <c r="C164" s="17" t="s">
        <v>14</v>
      </c>
      <c r="D164" s="17" t="s">
        <v>437</v>
      </c>
      <c r="E164" s="17" t="s">
        <v>25</v>
      </c>
      <c r="F164" s="97">
        <f>'приложение 2'!G165</f>
        <v>21.1</v>
      </c>
      <c r="G164" s="83"/>
      <c r="H164" s="83"/>
      <c r="I164" s="83"/>
    </row>
    <row r="165" spans="1:9" s="3" customFormat="1" ht="18.75" customHeight="1">
      <c r="A165" s="7" t="str">
        <f>'приложение 2'!A166</f>
        <v>Культура,кинематография</v>
      </c>
      <c r="B165" s="17" t="s">
        <v>33</v>
      </c>
      <c r="C165" s="17"/>
      <c r="D165" s="17"/>
      <c r="E165" s="17"/>
      <c r="F165" s="97">
        <f>F166+F171</f>
        <v>2721.3</v>
      </c>
      <c r="G165" s="83"/>
      <c r="H165" s="83"/>
      <c r="I165" s="83"/>
    </row>
    <row r="166" spans="1:9" s="3" customFormat="1" ht="24.75" customHeight="1">
      <c r="A166" s="7" t="str">
        <f>'приложение 2'!A167</f>
        <v>Культура</v>
      </c>
      <c r="B166" s="17" t="s">
        <v>33</v>
      </c>
      <c r="C166" s="17" t="s">
        <v>11</v>
      </c>
      <c r="D166" s="17"/>
      <c r="E166" s="17"/>
      <c r="F166" s="97">
        <f>F167</f>
        <v>2436.3</v>
      </c>
      <c r="G166" s="83"/>
      <c r="H166" s="83"/>
      <c r="I166" s="83"/>
    </row>
    <row r="167" spans="1:9" s="3" customFormat="1" ht="57" customHeight="1">
      <c r="A167" s="7" t="str">
        <f>'приложение 2'!A168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v>
      </c>
      <c r="B167" s="17" t="s">
        <v>33</v>
      </c>
      <c r="C167" s="17" t="s">
        <v>11</v>
      </c>
      <c r="D167" s="17" t="s">
        <v>51</v>
      </c>
      <c r="E167" s="17"/>
      <c r="F167" s="97">
        <f>F168</f>
        <v>2436.3</v>
      </c>
      <c r="G167" s="83"/>
      <c r="H167" s="83"/>
      <c r="I167" s="83"/>
    </row>
    <row r="168" spans="1:9" s="3" customFormat="1" ht="24.75" customHeight="1">
      <c r="A168" s="7" t="str">
        <f>'приложение 2'!A169</f>
        <v>Подпрограмма «Развитие культуры и туризма»</v>
      </c>
      <c r="B168" s="17" t="s">
        <v>33</v>
      </c>
      <c r="C168" s="17" t="s">
        <v>11</v>
      </c>
      <c r="D168" s="17" t="s">
        <v>72</v>
      </c>
      <c r="E168" s="17"/>
      <c r="F168" s="97">
        <f>F169</f>
        <v>2436.3</v>
      </c>
      <c r="G168" s="83"/>
      <c r="H168" s="83"/>
      <c r="I168" s="83"/>
    </row>
    <row r="169" spans="1:9" s="3" customFormat="1" ht="29.25" customHeight="1">
      <c r="A169" s="7" t="str">
        <f>'приложение 2'!A170</f>
        <v>Основное мероприятие «Расходы на обеспечение деятельности  (оказания  услуг) учреждений досуга»</v>
      </c>
      <c r="B169" s="17" t="s">
        <v>33</v>
      </c>
      <c r="C169" s="17" t="s">
        <v>11</v>
      </c>
      <c r="D169" s="17" t="s">
        <v>131</v>
      </c>
      <c r="E169" s="17"/>
      <c r="F169" s="97">
        <f>F170</f>
        <v>2436.3</v>
      </c>
      <c r="G169" s="83"/>
      <c r="H169" s="83"/>
      <c r="I169" s="83"/>
    </row>
    <row r="170" spans="1:9" s="3" customFormat="1" ht="67.5" customHeight="1">
      <c r="A170" s="7" t="str">
        <f>'приложение 2'!A171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70" s="17" t="s">
        <v>33</v>
      </c>
      <c r="C170" s="17" t="s">
        <v>11</v>
      </c>
      <c r="D170" s="17" t="s">
        <v>129</v>
      </c>
      <c r="E170" s="17" t="s">
        <v>20</v>
      </c>
      <c r="F170" s="97">
        <f>'приложение 2'!G171</f>
        <v>2436.3</v>
      </c>
      <c r="G170" s="83"/>
      <c r="H170" s="83"/>
      <c r="I170" s="83"/>
    </row>
    <row r="171" spans="1:9" s="3" customFormat="1" ht="24.75" customHeight="1">
      <c r="A171" s="7" t="str">
        <f>'приложение 2'!A172</f>
        <v>Другие вопросы в области культуры, кинематографии</v>
      </c>
      <c r="B171" s="17" t="s">
        <v>33</v>
      </c>
      <c r="C171" s="17" t="s">
        <v>12</v>
      </c>
      <c r="D171" s="17"/>
      <c r="E171" s="17"/>
      <c r="F171" s="97">
        <f>F172</f>
        <v>285</v>
      </c>
      <c r="G171" s="83"/>
      <c r="H171" s="83"/>
      <c r="I171" s="83"/>
    </row>
    <row r="172" spans="1:9" s="3" customFormat="1" ht="59.25" customHeight="1">
      <c r="A172" s="7" t="str">
        <f>'приложение 2'!A173</f>
        <v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v>
      </c>
      <c r="B172" s="17" t="s">
        <v>33</v>
      </c>
      <c r="C172" s="17" t="s">
        <v>12</v>
      </c>
      <c r="D172" s="17" t="s">
        <v>51</v>
      </c>
      <c r="E172" s="17"/>
      <c r="F172" s="97">
        <f>F173</f>
        <v>285</v>
      </c>
      <c r="G172" s="83"/>
      <c r="H172" s="83"/>
      <c r="I172" s="83"/>
    </row>
    <row r="173" spans="1:9" s="3" customFormat="1" ht="24.75" customHeight="1">
      <c r="A173" s="7" t="str">
        <f>'приложение 2'!A174</f>
        <v>Подпрограмма «Развитие культуры и туризма»</v>
      </c>
      <c r="B173" s="17" t="s">
        <v>33</v>
      </c>
      <c r="C173" s="17" t="s">
        <v>12</v>
      </c>
      <c r="D173" s="17" t="s">
        <v>72</v>
      </c>
      <c r="E173" s="17"/>
      <c r="F173" s="97">
        <f>F174</f>
        <v>285</v>
      </c>
      <c r="G173" s="83"/>
      <c r="H173" s="83"/>
      <c r="I173" s="83"/>
    </row>
    <row r="174" spans="1:9" s="3" customFormat="1" ht="77.25" customHeight="1">
      <c r="A174" s="7" t="str">
        <f>'приложение 2'!A175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B174" s="17" t="s">
        <v>33</v>
      </c>
      <c r="C174" s="17" t="s">
        <v>12</v>
      </c>
      <c r="D174" s="17" t="s">
        <v>133</v>
      </c>
      <c r="E174" s="17"/>
      <c r="F174" s="97">
        <f>F176+F175</f>
        <v>285</v>
      </c>
      <c r="G174" s="83"/>
      <c r="H174" s="83"/>
      <c r="I174" s="83"/>
    </row>
    <row r="175" spans="1:9" s="3" customFormat="1" ht="51" customHeight="1">
      <c r="A175" s="7" t="str">
        <f>'приложение 2'!A176</f>
        <v>Выполнение других расходных обязательств (Закупка товаров, работ и услуг для обеспечения государственных (муниципальных) нужд</v>
      </c>
      <c r="B175" s="17" t="s">
        <v>33</v>
      </c>
      <c r="C175" s="17" t="s">
        <v>12</v>
      </c>
      <c r="D175" s="17" t="s">
        <v>134</v>
      </c>
      <c r="E175" s="17" t="s">
        <v>25</v>
      </c>
      <c r="F175" s="97">
        <f>'приложение 2'!G176</f>
        <v>285</v>
      </c>
      <c r="G175" s="83"/>
      <c r="H175" s="83"/>
      <c r="I175" s="83"/>
    </row>
    <row r="176" spans="1:9" s="3" customFormat="1" ht="43.5" customHeight="1">
      <c r="A176" s="7" t="str">
        <f>'приложение 2'!A177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B176" s="17" t="s">
        <v>33</v>
      </c>
      <c r="C176" s="17" t="s">
        <v>12</v>
      </c>
      <c r="D176" s="17" t="s">
        <v>134</v>
      </c>
      <c r="E176" s="17" t="s">
        <v>26</v>
      </c>
      <c r="F176" s="97">
        <f>'приложение 2'!G177</f>
        <v>0</v>
      </c>
      <c r="G176" s="83"/>
      <c r="H176" s="83"/>
      <c r="I176" s="83"/>
    </row>
    <row r="177" spans="1:9" s="3" customFormat="1" ht="22.5" customHeight="1">
      <c r="A177" s="7" t="str">
        <f>'приложение 2'!A178</f>
        <v>Социальная политика</v>
      </c>
      <c r="B177" s="17" t="s">
        <v>17</v>
      </c>
      <c r="C177" s="17"/>
      <c r="D177" s="17"/>
      <c r="E177" s="17"/>
      <c r="F177" s="97">
        <f>F178+F183+F188</f>
        <v>305.3</v>
      </c>
      <c r="G177" s="83"/>
      <c r="H177" s="83"/>
      <c r="I177" s="83"/>
    </row>
    <row r="178" spans="1:9" s="3" customFormat="1" ht="19.5" customHeight="1">
      <c r="A178" s="7" t="s">
        <v>6</v>
      </c>
      <c r="B178" s="17" t="s">
        <v>17</v>
      </c>
      <c r="C178" s="17" t="s">
        <v>11</v>
      </c>
      <c r="D178" s="17"/>
      <c r="E178" s="17"/>
      <c r="F178" s="97">
        <f>F179</f>
        <v>151.3</v>
      </c>
      <c r="G178" s="83"/>
      <c r="H178" s="83"/>
      <c r="I178" s="83"/>
    </row>
    <row r="179" spans="1:9" s="3" customFormat="1" ht="57.75" customHeight="1">
      <c r="A179" s="7" t="s">
        <v>127</v>
      </c>
      <c r="B179" s="17" t="s">
        <v>17</v>
      </c>
      <c r="C179" s="17" t="s">
        <v>11</v>
      </c>
      <c r="D179" s="17" t="s">
        <v>51</v>
      </c>
      <c r="E179" s="17"/>
      <c r="F179" s="97">
        <f>F180</f>
        <v>151.3</v>
      </c>
      <c r="G179" s="83"/>
      <c r="H179" s="83"/>
      <c r="I179" s="83"/>
    </row>
    <row r="180" spans="1:9" s="3" customFormat="1" ht="19.5" customHeight="1">
      <c r="A180" s="7" t="s">
        <v>135</v>
      </c>
      <c r="B180" s="17" t="s">
        <v>17</v>
      </c>
      <c r="C180" s="17" t="s">
        <v>11</v>
      </c>
      <c r="D180" s="17" t="s">
        <v>137</v>
      </c>
      <c r="E180" s="17"/>
      <c r="F180" s="97">
        <f>F181</f>
        <v>151.3</v>
      </c>
      <c r="G180" s="83"/>
      <c r="H180" s="83"/>
      <c r="I180" s="83"/>
    </row>
    <row r="181" spans="1:9" s="3" customFormat="1" ht="30.75" customHeight="1">
      <c r="A181" s="7" t="s">
        <v>136</v>
      </c>
      <c r="B181" s="17" t="s">
        <v>17</v>
      </c>
      <c r="C181" s="17" t="s">
        <v>11</v>
      </c>
      <c r="D181" s="17" t="s">
        <v>138</v>
      </c>
      <c r="E181" s="17"/>
      <c r="F181" s="97">
        <f>F182</f>
        <v>151.3</v>
      </c>
      <c r="G181" s="83"/>
      <c r="H181" s="83"/>
      <c r="I181" s="83"/>
    </row>
    <row r="182" spans="1:9" s="3" customFormat="1" ht="51" customHeight="1">
      <c r="A182" s="14" t="s">
        <v>140</v>
      </c>
      <c r="B182" s="17" t="s">
        <v>17</v>
      </c>
      <c r="C182" s="17" t="s">
        <v>11</v>
      </c>
      <c r="D182" s="17" t="s">
        <v>139</v>
      </c>
      <c r="E182" s="17" t="s">
        <v>34</v>
      </c>
      <c r="F182" s="97">
        <f>'приложение 2'!G183</f>
        <v>151.3</v>
      </c>
      <c r="G182" s="83"/>
      <c r="H182" s="83"/>
      <c r="I182" s="83"/>
    </row>
    <row r="183" spans="1:9" s="3" customFormat="1" ht="27" customHeight="1">
      <c r="A183" s="14" t="s">
        <v>35</v>
      </c>
      <c r="B183" s="17" t="s">
        <v>17</v>
      </c>
      <c r="C183" s="17" t="s">
        <v>16</v>
      </c>
      <c r="D183" s="17"/>
      <c r="E183" s="17"/>
      <c r="F183" s="97">
        <f>F184</f>
        <v>154</v>
      </c>
      <c r="G183" s="83"/>
      <c r="H183" s="83"/>
      <c r="I183" s="83"/>
    </row>
    <row r="184" spans="1:9" s="3" customFormat="1" ht="57.75" customHeight="1">
      <c r="A184" s="14" t="s">
        <v>127</v>
      </c>
      <c r="B184" s="17" t="s">
        <v>17</v>
      </c>
      <c r="C184" s="17" t="s">
        <v>16</v>
      </c>
      <c r="D184" s="17" t="s">
        <v>51</v>
      </c>
      <c r="E184" s="17"/>
      <c r="F184" s="97">
        <f>F185</f>
        <v>154</v>
      </c>
      <c r="G184" s="83"/>
      <c r="H184" s="83"/>
      <c r="I184" s="83"/>
    </row>
    <row r="185" spans="1:9" s="3" customFormat="1" ht="21.75" customHeight="1">
      <c r="A185" s="14" t="s">
        <v>135</v>
      </c>
      <c r="B185" s="17" t="s">
        <v>17</v>
      </c>
      <c r="C185" s="17" t="s">
        <v>16</v>
      </c>
      <c r="D185" s="17" t="s">
        <v>137</v>
      </c>
      <c r="E185" s="17"/>
      <c r="F185" s="97">
        <f>F186</f>
        <v>154</v>
      </c>
      <c r="G185" s="83"/>
      <c r="H185" s="83"/>
      <c r="I185" s="83"/>
    </row>
    <row r="186" spans="1:9" s="3" customFormat="1" ht="27" customHeight="1">
      <c r="A186" s="14" t="s">
        <v>136</v>
      </c>
      <c r="B186" s="17" t="s">
        <v>17</v>
      </c>
      <c r="C186" s="17" t="s">
        <v>16</v>
      </c>
      <c r="D186" s="17" t="s">
        <v>138</v>
      </c>
      <c r="E186" s="17"/>
      <c r="F186" s="97">
        <f>F187</f>
        <v>154</v>
      </c>
      <c r="G186" s="83"/>
      <c r="H186" s="83"/>
      <c r="I186" s="83"/>
    </row>
    <row r="187" spans="1:9" s="3" customFormat="1" ht="50.25" customHeight="1">
      <c r="A187" s="14" t="s">
        <v>142</v>
      </c>
      <c r="B187" s="17" t="s">
        <v>17</v>
      </c>
      <c r="C187" s="17" t="s">
        <v>16</v>
      </c>
      <c r="D187" s="17" t="s">
        <v>141</v>
      </c>
      <c r="E187" s="17" t="s">
        <v>34</v>
      </c>
      <c r="F187" s="97">
        <f>'приложение 2'!G188</f>
        <v>154</v>
      </c>
      <c r="G187" s="83"/>
      <c r="H187" s="83"/>
      <c r="I187" s="83"/>
    </row>
    <row r="188" spans="1:9" s="3" customFormat="1" ht="24.75" customHeight="1">
      <c r="A188" s="14" t="s">
        <v>43</v>
      </c>
      <c r="B188" s="17" t="s">
        <v>17</v>
      </c>
      <c r="C188" s="17" t="s">
        <v>41</v>
      </c>
      <c r="D188" s="17"/>
      <c r="E188" s="17"/>
      <c r="F188" s="97">
        <f>F189</f>
        <v>0</v>
      </c>
      <c r="G188" s="83"/>
      <c r="H188" s="83"/>
      <c r="I188" s="83"/>
    </row>
    <row r="189" spans="1:9" s="3" customFormat="1" ht="48" customHeight="1">
      <c r="A189" s="14" t="s">
        <v>145</v>
      </c>
      <c r="B189" s="17" t="s">
        <v>17</v>
      </c>
      <c r="C189" s="17" t="s">
        <v>41</v>
      </c>
      <c r="D189" s="17" t="s">
        <v>51</v>
      </c>
      <c r="E189" s="17"/>
      <c r="F189" s="97">
        <f>F190</f>
        <v>0</v>
      </c>
      <c r="G189" s="83"/>
      <c r="H189" s="83"/>
      <c r="I189" s="83"/>
    </row>
    <row r="190" spans="1:9" s="3" customFormat="1" ht="24.75" customHeight="1">
      <c r="A190" s="14" t="s">
        <v>135</v>
      </c>
      <c r="B190" s="17" t="s">
        <v>17</v>
      </c>
      <c r="C190" s="17" t="s">
        <v>41</v>
      </c>
      <c r="D190" s="17" t="s">
        <v>137</v>
      </c>
      <c r="E190" s="17"/>
      <c r="F190" s="97">
        <f>F191</f>
        <v>0</v>
      </c>
      <c r="G190" s="83"/>
      <c r="H190" s="83"/>
      <c r="I190" s="83"/>
    </row>
    <row r="191" spans="1:9" s="3" customFormat="1" ht="71.25" customHeight="1">
      <c r="A191" s="14" t="s">
        <v>67</v>
      </c>
      <c r="B191" s="17" t="s">
        <v>17</v>
      </c>
      <c r="C191" s="17" t="s">
        <v>41</v>
      </c>
      <c r="D191" s="17" t="s">
        <v>143</v>
      </c>
      <c r="E191" s="17"/>
      <c r="F191" s="97">
        <f>F192</f>
        <v>0</v>
      </c>
      <c r="G191" s="83"/>
      <c r="H191" s="83"/>
      <c r="I191" s="83"/>
    </row>
    <row r="192" spans="1:9" s="3" customFormat="1" ht="46.5" customHeight="1">
      <c r="A192" s="14" t="s">
        <v>180</v>
      </c>
      <c r="B192" s="17" t="s">
        <v>17</v>
      </c>
      <c r="C192" s="17" t="s">
        <v>41</v>
      </c>
      <c r="D192" s="17" t="s">
        <v>144</v>
      </c>
      <c r="E192" s="17" t="s">
        <v>25</v>
      </c>
      <c r="F192" s="97">
        <f>'приложение 2'!G193</f>
        <v>0</v>
      </c>
      <c r="G192" s="83"/>
      <c r="H192" s="83"/>
      <c r="I192" s="83"/>
    </row>
    <row r="193" spans="1:9" ht="27" customHeight="1">
      <c r="A193" s="14" t="str">
        <f>'[1]приложение 7 (1)'!A184</f>
        <v>Обслуживание государственного и муниципального долга                           </v>
      </c>
      <c r="B193" s="17" t="s">
        <v>22</v>
      </c>
      <c r="C193" s="17"/>
      <c r="D193" s="17"/>
      <c r="E193" s="17"/>
      <c r="F193" s="97">
        <f>F194</f>
        <v>0</v>
      </c>
      <c r="G193" s="83"/>
      <c r="H193" s="83"/>
      <c r="I193" s="83"/>
    </row>
    <row r="194" spans="1:9" ht="18.75">
      <c r="A194" s="14" t="str">
        <f>'[1]приложение 7 (1)'!A185</f>
        <v>Обслуживание государственного и муниципального долга                                                       </v>
      </c>
      <c r="B194" s="17" t="s">
        <v>22</v>
      </c>
      <c r="C194" s="17" t="s">
        <v>11</v>
      </c>
      <c r="D194" s="17"/>
      <c r="E194" s="17"/>
      <c r="F194" s="97">
        <f>F195</f>
        <v>0</v>
      </c>
      <c r="G194" s="83"/>
      <c r="H194" s="83"/>
      <c r="I194" s="83"/>
    </row>
    <row r="195" spans="1:9" ht="40.5" customHeight="1">
      <c r="A195" s="14" t="str">
        <f>'[1]приложение 7 (1)'!A186</f>
        <v>Муниципальная программа городского поселения город Бобров "Муниципальное управление и гражданское общество"</v>
      </c>
      <c r="B195" s="17" t="s">
        <v>22</v>
      </c>
      <c r="C195" s="17" t="s">
        <v>11</v>
      </c>
      <c r="D195" s="17" t="s">
        <v>51</v>
      </c>
      <c r="E195" s="17"/>
      <c r="F195" s="97">
        <f>F196</f>
        <v>0</v>
      </c>
      <c r="G195" s="83"/>
      <c r="H195" s="83"/>
      <c r="I195" s="83"/>
    </row>
    <row r="196" spans="1:9" ht="25.5">
      <c r="A196" s="14" t="str">
        <f>'[1]приложение 7 (1)'!A187</f>
        <v>Подпрограмма "Управление муниципальными финансами и муниципальным имуществом "</v>
      </c>
      <c r="B196" s="17" t="s">
        <v>22</v>
      </c>
      <c r="C196" s="17" t="s">
        <v>11</v>
      </c>
      <c r="D196" s="17" t="s">
        <v>52</v>
      </c>
      <c r="E196" s="17"/>
      <c r="F196" s="97">
        <f>F197</f>
        <v>0</v>
      </c>
      <c r="G196" s="83"/>
      <c r="H196" s="83"/>
      <c r="I196" s="83"/>
    </row>
    <row r="197" spans="1:9" ht="25.5">
      <c r="A197" s="14" t="str">
        <f>'[1]приложение 7 (1)'!A188</f>
        <v>Основное мероприятие "Управление муниципальным долгом городского поселения город Бобров"</v>
      </c>
      <c r="B197" s="17" t="s">
        <v>22</v>
      </c>
      <c r="C197" s="17" t="s">
        <v>11</v>
      </c>
      <c r="D197" s="17" t="s">
        <v>191</v>
      </c>
      <c r="E197" s="17"/>
      <c r="F197" s="97">
        <f>F198</f>
        <v>0</v>
      </c>
      <c r="G197" s="83"/>
      <c r="H197" s="83"/>
      <c r="I197" s="83"/>
    </row>
    <row r="198" spans="1:9" ht="25.5">
      <c r="A198" s="14" t="str">
        <f>'[1]приложение 7 (1)'!A189</f>
        <v>Процентные платежи (обслуживание государственного и муниципального долга) </v>
      </c>
      <c r="B198" s="17" t="s">
        <v>22</v>
      </c>
      <c r="C198" s="17" t="s">
        <v>11</v>
      </c>
      <c r="D198" s="17" t="s">
        <v>192</v>
      </c>
      <c r="E198" s="17" t="s">
        <v>193</v>
      </c>
      <c r="F198" s="97">
        <f>'приложение 2'!G199</f>
        <v>0</v>
      </c>
      <c r="G198" s="83"/>
      <c r="H198" s="83"/>
      <c r="I198" s="83"/>
    </row>
  </sheetData>
  <sheetProtection/>
  <autoFilter ref="A13:F192"/>
  <mergeCells count="3">
    <mergeCell ref="A9:F9"/>
    <mergeCell ref="A10:F10"/>
    <mergeCell ref="F2:F5"/>
  </mergeCells>
  <printOptions/>
  <pageMargins left="0.7874015748031497" right="0.35433070866141736" top="0.3937007874015748" bottom="0.3937007874015748" header="0.5118110236220472" footer="0.5118110236220472"/>
  <pageSetup horizontalDpi="600" verticalDpi="600" orientation="portrait" paperSize="9" scale="55" r:id="rId1"/>
  <rowBreaks count="3" manualBreakCount="3">
    <brk id="39" max="5" man="1"/>
    <brk id="70" max="5" man="1"/>
    <brk id="10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4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39" customWidth="1"/>
    <col min="2" max="2" width="50.875" style="0" customWidth="1"/>
    <col min="3" max="3" width="18.25390625" style="0" customWidth="1"/>
    <col min="4" max="4" width="5.375" style="0" customWidth="1"/>
    <col min="7" max="7" width="35.75390625" style="0" customWidth="1"/>
    <col min="8" max="8" width="19.125" style="0" customWidth="1"/>
    <col min="9" max="9" width="14.625" style="0" customWidth="1"/>
    <col min="10" max="10" width="16.125" style="0" customWidth="1"/>
  </cols>
  <sheetData>
    <row r="1" spans="2:7" ht="15.75">
      <c r="B1" s="6"/>
      <c r="C1" s="28"/>
      <c r="D1" s="28"/>
      <c r="E1" s="46"/>
      <c r="F1" s="46"/>
      <c r="G1" s="155" t="s">
        <v>259</v>
      </c>
    </row>
    <row r="2" spans="2:7" ht="15" customHeight="1">
      <c r="B2" s="11"/>
      <c r="C2" s="28"/>
      <c r="D2" s="28"/>
      <c r="E2" s="46"/>
      <c r="F2" s="46"/>
      <c r="G2" s="164" t="str">
        <f>'приложение 3'!F2:F5</f>
        <v>к постановлению администрации городского поселения-город Бобров Бобровского муниципального района Воронежской области</v>
      </c>
    </row>
    <row r="3" spans="2:7" ht="15">
      <c r="B3" s="6"/>
      <c r="C3" s="28"/>
      <c r="D3" s="28"/>
      <c r="E3" s="46"/>
      <c r="F3" s="46"/>
      <c r="G3" s="164"/>
    </row>
    <row r="4" spans="2:7" ht="15">
      <c r="B4" s="6"/>
      <c r="C4" s="28"/>
      <c r="D4" s="28"/>
      <c r="E4" s="46"/>
      <c r="F4" s="46"/>
      <c r="G4" s="164"/>
    </row>
    <row r="5" spans="2:7" ht="18.75" customHeight="1">
      <c r="B5" s="6"/>
      <c r="C5" s="28"/>
      <c r="D5" s="28"/>
      <c r="E5" s="46"/>
      <c r="F5" s="46"/>
      <c r="G5" s="164"/>
    </row>
    <row r="6" spans="2:7" ht="18.75" customHeight="1">
      <c r="B6" s="6"/>
      <c r="C6" s="28"/>
      <c r="D6" s="28"/>
      <c r="E6" s="46"/>
      <c r="F6" s="46"/>
      <c r="G6" s="155" t="str">
        <f>'приложение 3'!F6</f>
        <v>от "13" июля 2023 года №407</v>
      </c>
    </row>
    <row r="7" spans="2:7" ht="6" customHeight="1">
      <c r="B7" s="6"/>
      <c r="C7" s="6"/>
      <c r="D7" s="6"/>
      <c r="E7" s="6"/>
      <c r="F7" s="6"/>
      <c r="G7" s="6"/>
    </row>
    <row r="8" spans="2:7" ht="12.75" hidden="1">
      <c r="B8" s="6"/>
      <c r="C8" s="11"/>
      <c r="D8" s="6"/>
      <c r="E8" s="11"/>
      <c r="F8" s="11"/>
      <c r="G8" s="6"/>
    </row>
    <row r="9" spans="1:7" ht="58.5" customHeight="1">
      <c r="A9" s="162" t="s">
        <v>518</v>
      </c>
      <c r="B9" s="162"/>
      <c r="C9" s="162"/>
      <c r="D9" s="162"/>
      <c r="E9" s="162"/>
      <c r="F9" s="162"/>
      <c r="G9" s="162"/>
    </row>
    <row r="10" spans="1:7" ht="18.75">
      <c r="A10" s="162" t="str">
        <f>'приложение 3'!A10:F10</f>
        <v>за 2 квартал 2023 года</v>
      </c>
      <c r="B10" s="162"/>
      <c r="C10" s="162"/>
      <c r="D10" s="162"/>
      <c r="E10" s="162"/>
      <c r="F10" s="162"/>
      <c r="G10" s="162"/>
    </row>
    <row r="11" spans="2:7" ht="25.5" customHeight="1">
      <c r="B11" s="6"/>
      <c r="C11" s="6"/>
      <c r="D11" s="6"/>
      <c r="E11" s="6"/>
      <c r="F11" s="6"/>
      <c r="G11" s="81" t="s">
        <v>392</v>
      </c>
    </row>
    <row r="12" spans="1:7" s="26" customFormat="1" ht="30.75" customHeight="1">
      <c r="A12" s="9" t="s">
        <v>39</v>
      </c>
      <c r="B12" s="20" t="s">
        <v>7</v>
      </c>
      <c r="C12" s="20" t="s">
        <v>19</v>
      </c>
      <c r="D12" s="20" t="s">
        <v>18</v>
      </c>
      <c r="E12" s="20" t="s">
        <v>9</v>
      </c>
      <c r="F12" s="20" t="s">
        <v>8</v>
      </c>
      <c r="G12" s="21" t="str">
        <f>'приложение 3'!F12</f>
        <v>исполнено на 01.07.2023г.</v>
      </c>
    </row>
    <row r="13" spans="1:7" ht="13.5" customHeight="1">
      <c r="A13" s="40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3">
        <v>7</v>
      </c>
    </row>
    <row r="14" spans="1:10" s="32" customFormat="1" ht="18.75">
      <c r="A14" s="40"/>
      <c r="B14" s="30" t="s">
        <v>10</v>
      </c>
      <c r="C14" s="31"/>
      <c r="D14" s="31"/>
      <c r="E14" s="31"/>
      <c r="F14" s="31"/>
      <c r="G14" s="98">
        <f>G15+G63</f>
        <v>69999.3</v>
      </c>
      <c r="H14" s="99"/>
      <c r="I14" s="99"/>
      <c r="J14" s="99"/>
    </row>
    <row r="15" spans="1:10" s="4" customFormat="1" ht="53.25" customHeight="1">
      <c r="A15" s="41">
        <v>1</v>
      </c>
      <c r="B15" s="33" t="s">
        <v>145</v>
      </c>
      <c r="C15" s="34" t="s">
        <v>51</v>
      </c>
      <c r="D15" s="43"/>
      <c r="E15" s="34"/>
      <c r="F15" s="34"/>
      <c r="G15" s="100">
        <f>G16+G49+G57+G41</f>
        <v>11574.6</v>
      </c>
      <c r="H15" s="101"/>
      <c r="I15" s="101"/>
      <c r="J15" s="101"/>
    </row>
    <row r="16" spans="1:7" s="4" customFormat="1" ht="29.25" customHeight="1">
      <c r="A16" s="42" t="s">
        <v>147</v>
      </c>
      <c r="B16" s="33" t="s">
        <v>54</v>
      </c>
      <c r="C16" s="34" t="s">
        <v>52</v>
      </c>
      <c r="D16" s="43"/>
      <c r="E16" s="34"/>
      <c r="F16" s="34"/>
      <c r="G16" s="100">
        <f>G17+G22+G25+G27+G29+G31+G33+G38</f>
        <v>7542.900000000001</v>
      </c>
    </row>
    <row r="17" spans="1:9" s="4" customFormat="1" ht="30.75" customHeight="1">
      <c r="A17" s="42" t="s">
        <v>148</v>
      </c>
      <c r="B17" s="33" t="s">
        <v>55</v>
      </c>
      <c r="C17" s="34" t="s">
        <v>53</v>
      </c>
      <c r="D17" s="43"/>
      <c r="E17" s="34"/>
      <c r="F17" s="34"/>
      <c r="G17" s="100">
        <f>G18+G19+G20+G21</f>
        <v>2466.1</v>
      </c>
      <c r="I17" s="113"/>
    </row>
    <row r="18" spans="1:7" s="3" customFormat="1" ht="80.25" customHeight="1">
      <c r="A18" s="42"/>
      <c r="B18" s="14" t="str">
        <f>'приложение 2'!A22</f>
        <v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18" s="17" t="s">
        <v>57</v>
      </c>
      <c r="D18" s="17" t="s">
        <v>27</v>
      </c>
      <c r="E18" s="17" t="s">
        <v>11</v>
      </c>
      <c r="F18" s="17" t="s">
        <v>12</v>
      </c>
      <c r="G18" s="102">
        <f>'приложение 3'!F20</f>
        <v>1389.7</v>
      </c>
    </row>
    <row r="19" spans="1:7" s="3" customFormat="1" ht="43.5" customHeight="1">
      <c r="A19" s="42"/>
      <c r="B19" s="14" t="str">
        <f>'приложение 2'!A23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C19" s="17" t="s">
        <v>57</v>
      </c>
      <c r="D19" s="17" t="s">
        <v>25</v>
      </c>
      <c r="E19" s="17" t="s">
        <v>11</v>
      </c>
      <c r="F19" s="17" t="s">
        <v>12</v>
      </c>
      <c r="G19" s="102">
        <f>'приложение 3'!F21</f>
        <v>922</v>
      </c>
    </row>
    <row r="20" spans="1:7" s="3" customFormat="1" ht="32.25" customHeight="1">
      <c r="A20" s="42"/>
      <c r="B20" s="14" t="str">
        <f>'приложение 2'!A24</f>
        <v>Расходы на обеспечение функций органов местного самоуправления (Иные бюджетные ассигнования)</v>
      </c>
      <c r="C20" s="17" t="s">
        <v>57</v>
      </c>
      <c r="D20" s="17" t="s">
        <v>28</v>
      </c>
      <c r="E20" s="17" t="s">
        <v>11</v>
      </c>
      <c r="F20" s="17" t="s">
        <v>12</v>
      </c>
      <c r="G20" s="102">
        <f>'приложение 3'!F22</f>
        <v>0</v>
      </c>
    </row>
    <row r="21" spans="1:7" s="3" customFormat="1" ht="53.25" customHeight="1">
      <c r="A21" s="42"/>
      <c r="B21" s="14" t="str">
        <f>'приложение 2'!A44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C21" s="17" t="s">
        <v>57</v>
      </c>
      <c r="D21" s="17" t="s">
        <v>25</v>
      </c>
      <c r="E21" s="17" t="s">
        <v>11</v>
      </c>
      <c r="F21" s="17" t="s">
        <v>22</v>
      </c>
      <c r="G21" s="102">
        <f>'приложение 3'!F42</f>
        <v>154.4</v>
      </c>
    </row>
    <row r="22" spans="1:7" s="4" customFormat="1" ht="32.25" customHeight="1">
      <c r="A22" s="42" t="s">
        <v>149</v>
      </c>
      <c r="B22" s="33" t="str">
        <f>'приложение 2'!A25</f>
        <v>Основное мероприятие «Расходы на обеспечение деятельности главы администрации»</v>
      </c>
      <c r="C22" s="34" t="s">
        <v>59</v>
      </c>
      <c r="D22" s="34"/>
      <c r="E22" s="34"/>
      <c r="F22" s="34"/>
      <c r="G22" s="100">
        <f>G23+G24</f>
        <v>1253.4</v>
      </c>
    </row>
    <row r="23" spans="1:7" s="3" customFormat="1" ht="69.75" customHeight="1">
      <c r="A23" s="42"/>
      <c r="B23" s="14" t="str">
        <f>'приложение 2'!A26</f>
        <v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v>
      </c>
      <c r="C23" s="17" t="s">
        <v>60</v>
      </c>
      <c r="D23" s="17" t="s">
        <v>27</v>
      </c>
      <c r="E23" s="17" t="s">
        <v>11</v>
      </c>
      <c r="F23" s="17" t="s">
        <v>12</v>
      </c>
      <c r="G23" s="102">
        <f>'приложение 3'!F24</f>
        <v>1253.4</v>
      </c>
    </row>
    <row r="24" spans="1:7" s="3" customFormat="1" ht="41.25" customHeight="1">
      <c r="A24" s="42"/>
      <c r="B24" s="14" t="str">
        <f>'приложение 2'!A27</f>
        <v>Расходы на обеспечение деятельности главы администрации  (Закупка товаров, работ и услуг для обеспечения государственных (муниципальных) нужд)</v>
      </c>
      <c r="C24" s="17" t="s">
        <v>60</v>
      </c>
      <c r="D24" s="17" t="s">
        <v>25</v>
      </c>
      <c r="E24" s="17" t="s">
        <v>11</v>
      </c>
      <c r="F24" s="17" t="s">
        <v>12</v>
      </c>
      <c r="G24" s="102">
        <f>'приложение 3'!F25</f>
        <v>0</v>
      </c>
    </row>
    <row r="25" spans="1:7" s="4" customFormat="1" ht="33" customHeight="1">
      <c r="A25" s="42" t="s">
        <v>150</v>
      </c>
      <c r="B25" s="33" t="str">
        <f>'приложение 2'!A38</f>
        <v>Основное мероприятие «Управление резервным фондом администрации городского поселения город Бобров»</v>
      </c>
      <c r="C25" s="34" t="s">
        <v>62</v>
      </c>
      <c r="D25" s="34"/>
      <c r="E25" s="34"/>
      <c r="F25" s="34"/>
      <c r="G25" s="100">
        <f>G26</f>
        <v>0</v>
      </c>
    </row>
    <row r="26" spans="1:7" s="3" customFormat="1" ht="71.25" customHeight="1">
      <c r="A26" s="42"/>
      <c r="B26" s="14" t="str">
        <f>'приложение 2'!A39</f>
        <v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v>
      </c>
      <c r="C26" s="17" t="s">
        <v>66</v>
      </c>
      <c r="D26" s="17" t="s">
        <v>28</v>
      </c>
      <c r="E26" s="17" t="s">
        <v>11</v>
      </c>
      <c r="F26" s="17" t="s">
        <v>21</v>
      </c>
      <c r="G26" s="102">
        <f>'приложение 3'!F37</f>
        <v>0</v>
      </c>
    </row>
    <row r="27" spans="1:7" s="3" customFormat="1" ht="34.5" customHeight="1">
      <c r="A27" s="42" t="s">
        <v>279</v>
      </c>
      <c r="B27" s="33" t="str">
        <f>'приложение 2'!A31</f>
        <v>Основное мероприятие «Избирательная комиссия городского поселения город Бобров»</v>
      </c>
      <c r="C27" s="34" t="s">
        <v>297</v>
      </c>
      <c r="D27" s="34"/>
      <c r="E27" s="34"/>
      <c r="F27" s="34"/>
      <c r="G27" s="100">
        <f>G28</f>
        <v>0</v>
      </c>
    </row>
    <row r="28" spans="1:7" s="3" customFormat="1" ht="26.25" customHeight="1">
      <c r="A28" s="42"/>
      <c r="B28" s="14" t="str">
        <f>'приложение 2'!A32</f>
        <v>Проведение выборов в представительные органы муниципального образования (Иные бюджетные ассигнования)</v>
      </c>
      <c r="C28" s="17" t="s">
        <v>277</v>
      </c>
      <c r="D28" s="17" t="s">
        <v>28</v>
      </c>
      <c r="E28" s="17" t="s">
        <v>11</v>
      </c>
      <c r="F28" s="17" t="s">
        <v>272</v>
      </c>
      <c r="G28" s="102">
        <f>'приложение 3'!F30</f>
        <v>0</v>
      </c>
    </row>
    <row r="29" spans="1:7" s="4" customFormat="1" ht="79.5" customHeight="1">
      <c r="A29" s="42" t="s">
        <v>413</v>
      </c>
      <c r="B29" s="33" t="str">
        <f>'приложение 2'!A33</f>
        <v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v>
      </c>
      <c r="C29" s="34" t="s">
        <v>395</v>
      </c>
      <c r="D29" s="34"/>
      <c r="E29" s="34"/>
      <c r="F29" s="34"/>
      <c r="G29" s="100">
        <f>G30</f>
        <v>0</v>
      </c>
    </row>
    <row r="30" spans="1:7" s="3" customFormat="1" ht="40.5" customHeight="1">
      <c r="A30" s="42"/>
      <c r="B30" s="14" t="str">
        <f>'приложение 2'!A34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17" t="s">
        <v>397</v>
      </c>
      <c r="D30" s="17" t="s">
        <v>25</v>
      </c>
      <c r="E30" s="17" t="s">
        <v>11</v>
      </c>
      <c r="F30" s="17" t="s">
        <v>272</v>
      </c>
      <c r="G30" s="102">
        <f>'приложение 3'!F32</f>
        <v>0</v>
      </c>
    </row>
    <row r="31" spans="1:7" s="3" customFormat="1" ht="39.75" customHeight="1">
      <c r="A31" s="42" t="s">
        <v>298</v>
      </c>
      <c r="B31" s="33" t="str">
        <f>'приложение 2'!A198</f>
        <v>Основное мероприятие "Управление муниципальным долгом городского поселения город Бобров"</v>
      </c>
      <c r="C31" s="34" t="s">
        <v>191</v>
      </c>
      <c r="D31" s="34"/>
      <c r="E31" s="34"/>
      <c r="F31" s="34"/>
      <c r="G31" s="100">
        <f>G32</f>
        <v>0</v>
      </c>
    </row>
    <row r="32" spans="1:7" s="3" customFormat="1" ht="35.25" customHeight="1">
      <c r="A32" s="42"/>
      <c r="B32" s="14" t="str">
        <f>'приложение 2'!A199</f>
        <v>Процентные платежи (обслуживание государственного и муниципального долга) </v>
      </c>
      <c r="C32" s="17" t="s">
        <v>192</v>
      </c>
      <c r="D32" s="17" t="s">
        <v>193</v>
      </c>
      <c r="E32" s="17" t="s">
        <v>22</v>
      </c>
      <c r="F32" s="17" t="s">
        <v>11</v>
      </c>
      <c r="G32" s="102">
        <f>'приложение 3'!F198</f>
        <v>0</v>
      </c>
    </row>
    <row r="33" spans="1:7" s="4" customFormat="1" ht="79.5" customHeight="1">
      <c r="A33" s="42" t="s">
        <v>151</v>
      </c>
      <c r="B33" s="33" t="str">
        <f>'приложение 2'!A45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33" s="34" t="s">
        <v>68</v>
      </c>
      <c r="D33" s="34"/>
      <c r="E33" s="34"/>
      <c r="F33" s="34"/>
      <c r="G33" s="100">
        <f>G34+G35+G36</f>
        <v>752.6</v>
      </c>
    </row>
    <row r="34" spans="1:7" s="3" customFormat="1" ht="41.25" customHeight="1">
      <c r="A34" s="42"/>
      <c r="B34" s="14" t="str">
        <f>'приложение 2'!A46</f>
        <v>Выполнение других расходных обязательств (Закупка товаров, работ и услуг для обеспечения государственных (муниципальных) нужд)</v>
      </c>
      <c r="C34" s="17" t="s">
        <v>69</v>
      </c>
      <c r="D34" s="17" t="s">
        <v>25</v>
      </c>
      <c r="E34" s="17" t="s">
        <v>11</v>
      </c>
      <c r="F34" s="17" t="s">
        <v>22</v>
      </c>
      <c r="G34" s="102">
        <f>'приложение 3'!F44</f>
        <v>616.6</v>
      </c>
    </row>
    <row r="35" spans="1:7" s="3" customFormat="1" ht="48.75" customHeight="1">
      <c r="A35" s="42"/>
      <c r="B35" s="14" t="str">
        <f>'приложение 2'!A47</f>
        <v>Выполнение других расходных обязательств (Капитальные вложения в объекты государственной (муниципальной) собственности)</v>
      </c>
      <c r="C35" s="17" t="s">
        <v>69</v>
      </c>
      <c r="D35" s="17" t="s">
        <v>26</v>
      </c>
      <c r="E35" s="17" t="s">
        <v>11</v>
      </c>
      <c r="F35" s="17" t="s">
        <v>22</v>
      </c>
      <c r="G35" s="102">
        <f>'приложение 3'!F45</f>
        <v>0</v>
      </c>
    </row>
    <row r="36" spans="1:7" s="3" customFormat="1" ht="48.75" customHeight="1">
      <c r="A36" s="42"/>
      <c r="B36" s="14" t="str">
        <f>'приложение 2'!A48</f>
        <v>Выполнение других расходных обязательств (Иные бюджетные ассигнования)</v>
      </c>
      <c r="C36" s="17" t="s">
        <v>69</v>
      </c>
      <c r="D36" s="17" t="s">
        <v>28</v>
      </c>
      <c r="E36" s="17" t="s">
        <v>11</v>
      </c>
      <c r="F36" s="17" t="s">
        <v>22</v>
      </c>
      <c r="G36" s="102">
        <f>'приложение 3'!F46</f>
        <v>136</v>
      </c>
    </row>
    <row r="37" spans="1:7" s="84" customFormat="1" ht="48.75" customHeight="1">
      <c r="A37" s="68"/>
      <c r="B37" s="14" t="str">
        <f>'приложение 2'!A49</f>
        <v>Зарезервированные средства, подлежащие распределению в связи с особеностью исполнения бюджета (Иные бюджетные ассигнования)</v>
      </c>
      <c r="C37" s="17" t="s">
        <v>432</v>
      </c>
      <c r="D37" s="17" t="s">
        <v>28</v>
      </c>
      <c r="E37" s="17" t="s">
        <v>11</v>
      </c>
      <c r="F37" s="17" t="s">
        <v>22</v>
      </c>
      <c r="G37" s="102">
        <f>'приложение 3'!F47</f>
        <v>0</v>
      </c>
    </row>
    <row r="38" spans="1:7" s="103" customFormat="1" ht="39" customHeight="1">
      <c r="A38" s="146" t="s">
        <v>299</v>
      </c>
      <c r="B38" s="147" t="str">
        <f>'приложение 2'!A50</f>
        <v>Основное мероприятие"Расходы на обеспечение деятельности МКУ"СКООМС" </v>
      </c>
      <c r="C38" s="148" t="s">
        <v>283</v>
      </c>
      <c r="D38" s="148"/>
      <c r="E38" s="148"/>
      <c r="F38" s="148"/>
      <c r="G38" s="144">
        <f>G39+G40</f>
        <v>3070.8</v>
      </c>
    </row>
    <row r="39" spans="1:7" s="67" customFormat="1" ht="84.75" customHeight="1">
      <c r="A39" s="146"/>
      <c r="B39" s="149" t="str">
        <f>'приложение 2'!A51</f>
        <v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9" s="138" t="s">
        <v>285</v>
      </c>
      <c r="D39" s="138" t="s">
        <v>27</v>
      </c>
      <c r="E39" s="138" t="s">
        <v>11</v>
      </c>
      <c r="F39" s="138" t="s">
        <v>22</v>
      </c>
      <c r="G39" s="145">
        <f>'приложение 3'!F49</f>
        <v>2953.8</v>
      </c>
    </row>
    <row r="40" spans="1:7" s="67" customFormat="1" ht="48.75" customHeight="1">
      <c r="A40" s="146"/>
      <c r="B40" s="150" t="str">
        <f>'приложение 2'!A52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40" s="138" t="s">
        <v>285</v>
      </c>
      <c r="D40" s="138" t="s">
        <v>25</v>
      </c>
      <c r="E40" s="138" t="s">
        <v>11</v>
      </c>
      <c r="F40" s="138" t="s">
        <v>22</v>
      </c>
      <c r="G40" s="145">
        <f>'приложение 3'!F50</f>
        <v>117</v>
      </c>
    </row>
    <row r="41" spans="1:7" s="3" customFormat="1" ht="48.75" customHeight="1">
      <c r="A41" s="42" t="s">
        <v>300</v>
      </c>
      <c r="B41" s="33" t="str">
        <f>'приложение 2'!A68</f>
        <v>Подпрограмма "Развитие и модернизация населения от угроз чрезвычайных ситуаций и пожаров" </v>
      </c>
      <c r="C41" s="34" t="s">
        <v>266</v>
      </c>
      <c r="D41" s="34"/>
      <c r="E41" s="34"/>
      <c r="F41" s="34"/>
      <c r="G41" s="100">
        <f>G42+G44</f>
        <v>696.2</v>
      </c>
    </row>
    <row r="42" spans="1:7" s="3" customFormat="1" ht="48.75" customHeight="1">
      <c r="A42" s="42" t="s">
        <v>301</v>
      </c>
      <c r="B42" s="33" t="str">
        <f>'приложение 2'!A69</f>
        <v>Основное мероприятие "Повышение готовности к ликвидации черезвычайных ситуаций"</v>
      </c>
      <c r="C42" s="34" t="s">
        <v>268</v>
      </c>
      <c r="D42" s="34"/>
      <c r="E42" s="34"/>
      <c r="F42" s="34"/>
      <c r="G42" s="100">
        <f>G43</f>
        <v>696.2</v>
      </c>
    </row>
    <row r="43" spans="1:7" s="3" customFormat="1" ht="48.75" customHeight="1">
      <c r="A43" s="42"/>
      <c r="B43" s="14" t="str">
        <f>'приложение 2'!A70</f>
        <v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v>
      </c>
      <c r="C43" s="17" t="s">
        <v>270</v>
      </c>
      <c r="D43" s="17" t="s">
        <v>25</v>
      </c>
      <c r="E43" s="17" t="s">
        <v>16</v>
      </c>
      <c r="F43" s="17" t="s">
        <v>263</v>
      </c>
      <c r="G43" s="102">
        <f>'приложение 3'!F68</f>
        <v>696.2</v>
      </c>
    </row>
    <row r="44" spans="1:7" s="4" customFormat="1" ht="48.75" customHeight="1">
      <c r="A44" s="42" t="s">
        <v>314</v>
      </c>
      <c r="B44" s="33" t="str">
        <f>'приложение 2'!A57</f>
        <v>Основное мероприятие "Предупреждение и ликвидация последствий чрезвычайных ситуаций природного и техногенного характера"</v>
      </c>
      <c r="C44" s="34" t="s">
        <v>311</v>
      </c>
      <c r="D44" s="34"/>
      <c r="E44" s="34"/>
      <c r="F44" s="34"/>
      <c r="G44" s="100">
        <f>G45+G46+G47++G48</f>
        <v>0</v>
      </c>
    </row>
    <row r="45" spans="1:7" s="3" customFormat="1" ht="58.5" customHeight="1">
      <c r="A45" s="42"/>
      <c r="B45" s="14" t="str">
        <f>'приложение 2'!A58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5" s="17" t="s">
        <v>312</v>
      </c>
      <c r="D45" s="17" t="s">
        <v>25</v>
      </c>
      <c r="E45" s="17" t="s">
        <v>16</v>
      </c>
      <c r="F45" s="17" t="s">
        <v>24</v>
      </c>
      <c r="G45" s="102">
        <f>'приложение 3'!F56</f>
        <v>0</v>
      </c>
    </row>
    <row r="46" spans="1:7" s="3" customFormat="1" ht="49.5" customHeight="1">
      <c r="A46" s="42"/>
      <c r="B46" s="14" t="str">
        <f>'приложение 2'!A59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6" s="17" t="s">
        <v>312</v>
      </c>
      <c r="D46" s="17" t="s">
        <v>34</v>
      </c>
      <c r="E46" s="17" t="s">
        <v>16</v>
      </c>
      <c r="F46" s="17" t="s">
        <v>24</v>
      </c>
      <c r="G46" s="102">
        <f>'приложение 3'!F57</f>
        <v>0</v>
      </c>
    </row>
    <row r="47" spans="1:7" s="3" customFormat="1" ht="66.75" customHeight="1">
      <c r="A47" s="42"/>
      <c r="B47" s="14" t="str">
        <f>'приложение 2'!A60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7" s="17" t="s">
        <v>313</v>
      </c>
      <c r="D47" s="17" t="s">
        <v>34</v>
      </c>
      <c r="E47" s="17" t="s">
        <v>16</v>
      </c>
      <c r="F47" s="17" t="s">
        <v>24</v>
      </c>
      <c r="G47" s="102">
        <f>'приложение 3'!F58</f>
        <v>0</v>
      </c>
    </row>
    <row r="48" spans="1:7" s="3" customFormat="1" ht="46.5" customHeight="1">
      <c r="A48" s="42"/>
      <c r="B48" s="14" t="str">
        <f>'приложение 2'!A65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8" s="17" t="s">
        <v>399</v>
      </c>
      <c r="D48" s="17" t="s">
        <v>25</v>
      </c>
      <c r="E48" s="17" t="s">
        <v>16</v>
      </c>
      <c r="F48" s="17" t="s">
        <v>17</v>
      </c>
      <c r="G48" s="102">
        <f>'приложение 3'!F63</f>
        <v>0</v>
      </c>
    </row>
    <row r="49" spans="1:7" s="4" customFormat="1" ht="24.75" customHeight="1">
      <c r="A49" s="42" t="s">
        <v>152</v>
      </c>
      <c r="B49" s="33" t="str">
        <f>'приложение 2'!A74</f>
        <v>Подпрограмма «Развитие культуры и туризма»</v>
      </c>
      <c r="C49" s="34" t="s">
        <v>72</v>
      </c>
      <c r="D49" s="34"/>
      <c r="E49" s="34"/>
      <c r="F49" s="34"/>
      <c r="G49" s="100">
        <f>G50+G52+G54</f>
        <v>3030.2000000000003</v>
      </c>
    </row>
    <row r="50" spans="1:7" s="4" customFormat="1" ht="44.25" customHeight="1">
      <c r="A50" s="42" t="s">
        <v>153</v>
      </c>
      <c r="B50" s="33" t="str">
        <f>'приложение 2'!A75</f>
        <v>Основное мероприятие «Мероприятия по улучшению эпизоотического и ветеринарно-санитарного благополучия городского поселения»</v>
      </c>
      <c r="C50" s="34" t="s">
        <v>75</v>
      </c>
      <c r="D50" s="34"/>
      <c r="E50" s="34"/>
      <c r="F50" s="34"/>
      <c r="G50" s="100">
        <f>G51</f>
        <v>308.9</v>
      </c>
    </row>
    <row r="51" spans="1:7" s="3" customFormat="1" ht="57" customHeight="1">
      <c r="A51" s="42"/>
      <c r="B51" s="14" t="str">
        <f>'приложение 2'!A76</f>
        <v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v>
      </c>
      <c r="C51" s="17" t="s">
        <v>76</v>
      </c>
      <c r="D51" s="17" t="s">
        <v>25</v>
      </c>
      <c r="E51" s="17" t="s">
        <v>12</v>
      </c>
      <c r="F51" s="17" t="s">
        <v>14</v>
      </c>
      <c r="G51" s="102">
        <f>'приложение 3'!F74</f>
        <v>308.9</v>
      </c>
    </row>
    <row r="52" spans="1:7" s="4" customFormat="1" ht="29.25" customHeight="1">
      <c r="A52" s="42" t="s">
        <v>154</v>
      </c>
      <c r="B52" s="44" t="str">
        <f>'приложение 2'!A170</f>
        <v>Основное мероприятие «Расходы на обеспечение деятельности  (оказания  услуг) учреждений досуга»</v>
      </c>
      <c r="C52" s="34" t="s">
        <v>131</v>
      </c>
      <c r="D52" s="34"/>
      <c r="E52" s="34"/>
      <c r="F52" s="34"/>
      <c r="G52" s="100">
        <f>G53</f>
        <v>2436.3</v>
      </c>
    </row>
    <row r="53" spans="1:7" s="3" customFormat="1" ht="67.5" customHeight="1">
      <c r="A53" s="42"/>
      <c r="B53" s="7" t="str">
        <f>'приложение 2'!A171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3" s="17" t="s">
        <v>129</v>
      </c>
      <c r="D53" s="17" t="s">
        <v>20</v>
      </c>
      <c r="E53" s="17" t="s">
        <v>33</v>
      </c>
      <c r="F53" s="17" t="s">
        <v>11</v>
      </c>
      <c r="G53" s="102">
        <f>'приложение 2'!G171</f>
        <v>2436.3</v>
      </c>
    </row>
    <row r="54" spans="1:7" s="4" customFormat="1" ht="77.25" customHeight="1">
      <c r="A54" s="42" t="s">
        <v>155</v>
      </c>
      <c r="B54" s="44" t="str">
        <f>'приложение 2'!A175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54" s="34" t="s">
        <v>133</v>
      </c>
      <c r="D54" s="34"/>
      <c r="E54" s="34"/>
      <c r="F54" s="34"/>
      <c r="G54" s="100">
        <f>G56+G55</f>
        <v>285</v>
      </c>
    </row>
    <row r="55" spans="1:7" s="4" customFormat="1" ht="77.25" customHeight="1">
      <c r="A55" s="42"/>
      <c r="B55" s="7" t="str">
        <f>'приложение 2'!A176</f>
        <v>Выполнение других расходных обязательств (Закупка товаров, работ и услуг для обеспечения государственных (муниципальных) нужд</v>
      </c>
      <c r="C55" s="17" t="s">
        <v>134</v>
      </c>
      <c r="D55" s="17" t="s">
        <v>25</v>
      </c>
      <c r="E55" s="17" t="s">
        <v>33</v>
      </c>
      <c r="F55" s="17" t="s">
        <v>12</v>
      </c>
      <c r="G55" s="102">
        <f>'приложение 2'!G176</f>
        <v>285</v>
      </c>
    </row>
    <row r="56" spans="1:7" s="3" customFormat="1" ht="43.5" customHeight="1">
      <c r="A56" s="42"/>
      <c r="B56" s="7" t="str">
        <f>'приложение 2'!A177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C56" s="17" t="s">
        <v>134</v>
      </c>
      <c r="D56" s="17" t="s">
        <v>26</v>
      </c>
      <c r="E56" s="17" t="s">
        <v>33</v>
      </c>
      <c r="F56" s="17" t="s">
        <v>12</v>
      </c>
      <c r="G56" s="102">
        <f>'приложение 2'!G177</f>
        <v>0</v>
      </c>
    </row>
    <row r="57" spans="1:7" s="4" customFormat="1" ht="21.75" customHeight="1">
      <c r="A57" s="42" t="s">
        <v>156</v>
      </c>
      <c r="B57" s="33" t="str">
        <f>'приложение 2'!A181</f>
        <v>Подпрограмма «Социальная поддержка граждан»  </v>
      </c>
      <c r="C57" s="34" t="s">
        <v>137</v>
      </c>
      <c r="D57" s="34"/>
      <c r="E57" s="34"/>
      <c r="F57" s="34"/>
      <c r="G57" s="100">
        <f>G58+G61</f>
        <v>305.3</v>
      </c>
    </row>
    <row r="58" spans="1:7" s="4" customFormat="1" ht="27" customHeight="1">
      <c r="A58" s="42" t="s">
        <v>157</v>
      </c>
      <c r="B58" s="33" t="str">
        <f>'приложение 2'!A182</f>
        <v>Основное мероприятие «Организация обеспечения социальных выплат отдельным категориям граждан»</v>
      </c>
      <c r="C58" s="34" t="s">
        <v>138</v>
      </c>
      <c r="D58" s="34"/>
      <c r="E58" s="34"/>
      <c r="F58" s="34"/>
      <c r="G58" s="100">
        <f>G59+G60</f>
        <v>305.3</v>
      </c>
    </row>
    <row r="59" spans="1:7" s="3" customFormat="1" ht="51" customHeight="1">
      <c r="A59" s="42"/>
      <c r="B59" s="14" t="str">
        <f>'приложение 2'!A183</f>
        <v>Доплаты к пенсиям муниципальных служащих городского поселения город Бобров(Социальное обеспечение и иные выплаты населению)</v>
      </c>
      <c r="C59" s="17" t="s">
        <v>139</v>
      </c>
      <c r="D59" s="17" t="s">
        <v>34</v>
      </c>
      <c r="E59" s="17" t="s">
        <v>17</v>
      </c>
      <c r="F59" s="17" t="s">
        <v>11</v>
      </c>
      <c r="G59" s="102">
        <f>'приложение 3'!F182</f>
        <v>151.3</v>
      </c>
    </row>
    <row r="60" spans="1:7" s="3" customFormat="1" ht="48" customHeight="1">
      <c r="A60" s="42"/>
      <c r="B60" s="14" t="str">
        <f>'приложение 2'!A188</f>
        <v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v>
      </c>
      <c r="C60" s="17" t="s">
        <v>141</v>
      </c>
      <c r="D60" s="17" t="s">
        <v>34</v>
      </c>
      <c r="E60" s="17" t="s">
        <v>17</v>
      </c>
      <c r="F60" s="17" t="s">
        <v>16</v>
      </c>
      <c r="G60" s="102">
        <f>'приложение 3'!F187</f>
        <v>154</v>
      </c>
    </row>
    <row r="61" spans="1:7" s="4" customFormat="1" ht="80.25" customHeight="1">
      <c r="A61" s="42" t="s">
        <v>158</v>
      </c>
      <c r="B61" s="33" t="str">
        <f>'приложение 2'!A192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61" s="34" t="s">
        <v>143</v>
      </c>
      <c r="D61" s="34"/>
      <c r="E61" s="34"/>
      <c r="F61" s="34"/>
      <c r="G61" s="100">
        <f>G62</f>
        <v>0</v>
      </c>
    </row>
    <row r="62" spans="1:7" s="3" customFormat="1" ht="46.5" customHeight="1">
      <c r="A62" s="42"/>
      <c r="B62" s="14" t="str">
        <f>'приложение 2'!A193</f>
        <v>Выполнение других расходных обязательств (Закупка товаров, работ и услуг для обеспечения государственных (муниципальных) нужд)</v>
      </c>
      <c r="C62" s="17" t="s">
        <v>144</v>
      </c>
      <c r="D62" s="17" t="s">
        <v>25</v>
      </c>
      <c r="E62" s="17" t="s">
        <v>17</v>
      </c>
      <c r="F62" s="17" t="s">
        <v>41</v>
      </c>
      <c r="G62" s="102">
        <f>'приложение 3'!F192</f>
        <v>0</v>
      </c>
    </row>
    <row r="63" spans="1:7" s="4" customFormat="1" ht="47.25" customHeight="1">
      <c r="A63" s="42" t="s">
        <v>159</v>
      </c>
      <c r="B63" s="33" t="str">
        <f>'приложение 2'!A78</f>
        <v>Муниципальная программа «Обеспечение доступным и комфортным жильем и коммунальными услугами населения городского поселения город Бобров»</v>
      </c>
      <c r="C63" s="34" t="s">
        <v>79</v>
      </c>
      <c r="D63" s="34"/>
      <c r="E63" s="34"/>
      <c r="F63" s="34"/>
      <c r="G63" s="100">
        <f>G64+G69+G81+G127+G132</f>
        <v>58424.7</v>
      </c>
    </row>
    <row r="64" spans="1:7" s="4" customFormat="1" ht="28.5" customHeight="1">
      <c r="A64" s="42" t="s">
        <v>160</v>
      </c>
      <c r="B64" s="33" t="str">
        <f>'приложение 2'!A79</f>
        <v>Подпрограмма «Развитие дорожного хозяйства городского поселения город Бобров»  </v>
      </c>
      <c r="C64" s="34" t="s">
        <v>80</v>
      </c>
      <c r="D64" s="34"/>
      <c r="E64" s="34"/>
      <c r="F64" s="34"/>
      <c r="G64" s="100">
        <f>G65</f>
        <v>12985.400000000001</v>
      </c>
    </row>
    <row r="65" spans="1:7" s="4" customFormat="1" ht="32.25" customHeight="1">
      <c r="A65" s="42" t="s">
        <v>161</v>
      </c>
      <c r="B65" s="33" t="str">
        <f>'приложение 2'!A80</f>
        <v>Основное мероприятие «Развитие сети автомобильных дорог общего пользования»</v>
      </c>
      <c r="C65" s="45" t="s">
        <v>302</v>
      </c>
      <c r="D65" s="34"/>
      <c r="E65" s="34"/>
      <c r="F65" s="34"/>
      <c r="G65" s="100">
        <f>G68+G67+G66</f>
        <v>12985.400000000001</v>
      </c>
    </row>
    <row r="66" spans="1:7" s="4" customFormat="1" ht="53.25" customHeight="1">
      <c r="A66" s="42"/>
      <c r="B66" s="14" t="str">
        <f>'приложение 2'!A81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6" s="17" t="s">
        <v>341</v>
      </c>
      <c r="D66" s="17" t="s">
        <v>25</v>
      </c>
      <c r="E66" s="17" t="s">
        <v>12</v>
      </c>
      <c r="F66" s="17" t="s">
        <v>24</v>
      </c>
      <c r="G66" s="102">
        <f>'приложение 3'!F79</f>
        <v>0</v>
      </c>
    </row>
    <row r="67" spans="1:7" s="4" customFormat="1" ht="55.5" customHeight="1">
      <c r="A67" s="42"/>
      <c r="B67" s="14" t="str">
        <f>'приложение 2'!A82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7" s="17" t="s">
        <v>84</v>
      </c>
      <c r="D67" s="17" t="s">
        <v>25</v>
      </c>
      <c r="E67" s="17" t="s">
        <v>12</v>
      </c>
      <c r="F67" s="17" t="s">
        <v>24</v>
      </c>
      <c r="G67" s="102">
        <f>'приложение 3'!F80</f>
        <v>2355.3</v>
      </c>
    </row>
    <row r="68" spans="1:7" s="3" customFormat="1" ht="40.5" customHeight="1">
      <c r="A68" s="42"/>
      <c r="B68" s="14" t="str">
        <f>'приложение 2'!A83</f>
        <v>Мероприятия по развитию сети автомобильных дорог местного значения поселения (Иные бюджетные ассигнования)</v>
      </c>
      <c r="C68" s="17" t="s">
        <v>84</v>
      </c>
      <c r="D68" s="17" t="s">
        <v>28</v>
      </c>
      <c r="E68" s="17" t="s">
        <v>12</v>
      </c>
      <c r="F68" s="17" t="s">
        <v>24</v>
      </c>
      <c r="G68" s="102">
        <f>'приложение 3'!F81</f>
        <v>10630.1</v>
      </c>
    </row>
    <row r="69" spans="1:7" s="4" customFormat="1" ht="35.25" customHeight="1">
      <c r="A69" s="42" t="s">
        <v>162</v>
      </c>
      <c r="B69" s="33" t="str">
        <f>'приложение 2'!A86</f>
        <v>Подпрограмма «Развитие градостроительной деятельности»</v>
      </c>
      <c r="C69" s="34" t="s">
        <v>86</v>
      </c>
      <c r="D69" s="34"/>
      <c r="E69" s="34"/>
      <c r="F69" s="34"/>
      <c r="G69" s="100">
        <f>G71+G72+G75+G77+G79</f>
        <v>5522.8</v>
      </c>
    </row>
    <row r="70" spans="1:7" s="4" customFormat="1" ht="35.25" customHeight="1">
      <c r="A70" s="42" t="s">
        <v>414</v>
      </c>
      <c r="B70" s="33" t="str">
        <f>'приложение 2'!A87</f>
        <v>Основное мероприятие "Благоустройство территорий муниципальных образований"</v>
      </c>
      <c r="C70" s="34" t="s">
        <v>401</v>
      </c>
      <c r="D70" s="34"/>
      <c r="E70" s="34"/>
      <c r="F70" s="34"/>
      <c r="G70" s="100">
        <f>G71</f>
        <v>0</v>
      </c>
    </row>
    <row r="71" spans="1:7" s="84" customFormat="1" ht="70.5" customHeight="1">
      <c r="A71" s="68"/>
      <c r="B71" s="14" t="str">
        <f>'приложение 2'!A88</f>
        <v>Расходы на реализацию проектов по поддержке местных инициатив на территории муниципальных образований Воронежской области (Закупка товаров, работ и услуг для обеспечения государственных (муниципальных) нужд)</v>
      </c>
      <c r="C71" s="17" t="s">
        <v>402</v>
      </c>
      <c r="D71" s="17" t="s">
        <v>25</v>
      </c>
      <c r="E71" s="17" t="s">
        <v>12</v>
      </c>
      <c r="F71" s="17" t="s">
        <v>13</v>
      </c>
      <c r="G71" s="102">
        <f>'приложение 3'!F86</f>
        <v>0</v>
      </c>
    </row>
    <row r="72" spans="1:7" s="4" customFormat="1" ht="81" customHeight="1">
      <c r="A72" s="42" t="s">
        <v>163</v>
      </c>
      <c r="B72" s="33" t="str">
        <f>'приложение 2'!A89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2" s="34" t="s">
        <v>87</v>
      </c>
      <c r="D72" s="34"/>
      <c r="E72" s="34"/>
      <c r="F72" s="34"/>
      <c r="G72" s="100">
        <f>G73+G74</f>
        <v>3735</v>
      </c>
    </row>
    <row r="73" spans="1:7" s="84" customFormat="1" ht="81" customHeight="1">
      <c r="A73" s="68"/>
      <c r="B73" s="14" t="str">
        <f>'приложение 2'!A90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3" s="17" t="s">
        <v>354</v>
      </c>
      <c r="D73" s="17" t="s">
        <v>26</v>
      </c>
      <c r="E73" s="17" t="s">
        <v>12</v>
      </c>
      <c r="F73" s="17" t="s">
        <v>13</v>
      </c>
      <c r="G73" s="102">
        <f>'приложение 3'!F88</f>
        <v>0</v>
      </c>
    </row>
    <row r="74" spans="1:7" s="84" customFormat="1" ht="47.25" customHeight="1">
      <c r="A74" s="68"/>
      <c r="B74" s="14" t="str">
        <f>'приложение 2'!A91</f>
        <v>Выполнение других расходных обязательств (капитальные вложения в объекты недвижимого имущества государственной (муниципальной) собственности)</v>
      </c>
      <c r="C74" s="17" t="s">
        <v>88</v>
      </c>
      <c r="D74" s="17" t="s">
        <v>26</v>
      </c>
      <c r="E74" s="17" t="s">
        <v>12</v>
      </c>
      <c r="F74" s="17" t="s">
        <v>13</v>
      </c>
      <c r="G74" s="102">
        <f>'приложение 3'!F89</f>
        <v>3735</v>
      </c>
    </row>
    <row r="75" spans="1:7" s="4" customFormat="1" ht="32.25" customHeight="1">
      <c r="A75" s="42" t="s">
        <v>164</v>
      </c>
      <c r="B75" s="33" t="str">
        <f>'приложение 2'!A92</f>
        <v>Основное мероприятие «Мероприятия в области строительства, архитектуры и градостроительства»</v>
      </c>
      <c r="C75" s="34" t="s">
        <v>90</v>
      </c>
      <c r="D75" s="34"/>
      <c r="E75" s="34"/>
      <c r="F75" s="34"/>
      <c r="G75" s="100">
        <f>G76</f>
        <v>1757.8</v>
      </c>
    </row>
    <row r="76" spans="1:7" s="3" customFormat="1" ht="48" customHeight="1">
      <c r="A76" s="42"/>
      <c r="B76" s="14" t="str">
        <f>'приложение 2'!A93</f>
        <v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v>
      </c>
      <c r="C76" s="17" t="s">
        <v>91</v>
      </c>
      <c r="D76" s="17" t="s">
        <v>25</v>
      </c>
      <c r="E76" s="17" t="s">
        <v>12</v>
      </c>
      <c r="F76" s="17" t="s">
        <v>13</v>
      </c>
      <c r="G76" s="102">
        <f>'приложение 3'!F91</f>
        <v>1757.8</v>
      </c>
    </row>
    <row r="77" spans="1:7" s="4" customFormat="1" ht="24.75" customHeight="1">
      <c r="A77" s="42" t="s">
        <v>165</v>
      </c>
      <c r="B77" s="33" t="str">
        <f>'приложение 2'!A94</f>
        <v>Основное мероприятие «Межбюджетные трансферты»</v>
      </c>
      <c r="C77" s="34" t="s">
        <v>92</v>
      </c>
      <c r="D77" s="34"/>
      <c r="E77" s="34"/>
      <c r="F77" s="34"/>
      <c r="G77" s="100">
        <f>G78</f>
        <v>30</v>
      </c>
    </row>
    <row r="78" spans="1:7" s="3" customFormat="1" ht="70.5" customHeight="1">
      <c r="A78" s="42"/>
      <c r="B78" s="14" t="str">
        <f>'приложение 2'!A95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78" s="17" t="s">
        <v>94</v>
      </c>
      <c r="D78" s="17" t="s">
        <v>20</v>
      </c>
      <c r="E78" s="17" t="s">
        <v>12</v>
      </c>
      <c r="F78" s="17" t="s">
        <v>13</v>
      </c>
      <c r="G78" s="102">
        <f>'приложение 3'!F93</f>
        <v>30</v>
      </c>
    </row>
    <row r="79" spans="1:7" s="4" customFormat="1" ht="36" customHeight="1">
      <c r="A79" s="42" t="s">
        <v>166</v>
      </c>
      <c r="B79" s="33" t="str">
        <f>'приложение 2'!A96</f>
        <v>Основное мероприятие «Мероприятия по землеустройству и землепользованию»</v>
      </c>
      <c r="C79" s="34" t="s">
        <v>97</v>
      </c>
      <c r="D79" s="34"/>
      <c r="E79" s="34"/>
      <c r="F79" s="34"/>
      <c r="G79" s="100">
        <f>G80</f>
        <v>0</v>
      </c>
    </row>
    <row r="80" spans="1:7" s="3" customFormat="1" ht="45" customHeight="1">
      <c r="A80" s="42"/>
      <c r="B80" s="14" t="str">
        <f>'приложение 2'!A97</f>
        <v>Мероприятия по землеустройству и землепользованию  (Закупка товаров, работ и услуг для обеспечения государственных (муниципальных) нужд)</v>
      </c>
      <c r="C80" s="17" t="s">
        <v>98</v>
      </c>
      <c r="D80" s="17" t="s">
        <v>25</v>
      </c>
      <c r="E80" s="17" t="s">
        <v>12</v>
      </c>
      <c r="F80" s="17" t="s">
        <v>13</v>
      </c>
      <c r="G80" s="102">
        <f>'приложение 3'!F95</f>
        <v>0</v>
      </c>
    </row>
    <row r="81" spans="1:7" s="4" customFormat="1" ht="45" customHeight="1">
      <c r="A81" s="42" t="s">
        <v>167</v>
      </c>
      <c r="B81" s="33" t="str">
        <f>'приложение 2'!A101</f>
        <v>Подпрограмма «Создание условий для обеспечения качественными услугами ЖКХ населения городского поселения город Бобров»</v>
      </c>
      <c r="C81" s="34" t="s">
        <v>100</v>
      </c>
      <c r="D81" s="34"/>
      <c r="E81" s="34"/>
      <c r="F81" s="34"/>
      <c r="G81" s="100">
        <f>G82+G84+G86+G90+G100+G96+G103+G105+G108+G114+G119</f>
        <v>22747</v>
      </c>
    </row>
    <row r="82" spans="1:7" s="4" customFormat="1" ht="39.75" customHeight="1">
      <c r="A82" s="42" t="s">
        <v>168</v>
      </c>
      <c r="B82" s="33" t="str">
        <f>'приложение 2'!A102</f>
        <v>Основное мероприятие «Переселение граждан из аварийного жилищного фонда, признанного таковым после 01.01.2012 года»</v>
      </c>
      <c r="C82" s="34" t="s">
        <v>101</v>
      </c>
      <c r="D82" s="34"/>
      <c r="E82" s="34"/>
      <c r="F82" s="34"/>
      <c r="G82" s="100">
        <f>G83</f>
        <v>7833.2</v>
      </c>
    </row>
    <row r="83" spans="1:7" s="3" customFormat="1" ht="61.5" customHeight="1">
      <c r="A83" s="42"/>
      <c r="B83" s="14" t="str">
        <f>'приложение 2'!A103</f>
        <v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v>
      </c>
      <c r="C83" s="17" t="s">
        <v>415</v>
      </c>
      <c r="D83" s="17" t="s">
        <v>26</v>
      </c>
      <c r="E83" s="17" t="s">
        <v>14</v>
      </c>
      <c r="F83" s="17" t="s">
        <v>11</v>
      </c>
      <c r="G83" s="102">
        <f>'приложение 3'!F101</f>
        <v>7833.2</v>
      </c>
    </row>
    <row r="84" spans="1:7" s="3" customFormat="1" ht="61.5" customHeight="1">
      <c r="A84" s="42" t="s">
        <v>451</v>
      </c>
      <c r="B84" s="33" t="str">
        <f>'приложение 2'!A104</f>
        <v>Основное мероприятие "Переселение граждан из помещений, признанных непригодными для проживания"</v>
      </c>
      <c r="C84" s="34" t="s">
        <v>452</v>
      </c>
      <c r="D84" s="17"/>
      <c r="E84" s="17"/>
      <c r="F84" s="17"/>
      <c r="G84" s="102">
        <f>G85</f>
        <v>0</v>
      </c>
    </row>
    <row r="85" spans="1:7" s="3" customFormat="1" ht="61.5" customHeight="1">
      <c r="A85" s="42"/>
      <c r="B85" s="126" t="str">
        <f>'приложение 2'!A105</f>
        <v>Расходы на переселение граждан из жилых помещений, признанных непригодными для проживания</v>
      </c>
      <c r="C85" s="17" t="s">
        <v>447</v>
      </c>
      <c r="D85" s="17" t="s">
        <v>26</v>
      </c>
      <c r="E85" s="17" t="s">
        <v>14</v>
      </c>
      <c r="F85" s="17" t="s">
        <v>11</v>
      </c>
      <c r="G85" s="102">
        <f>'приложение 2'!G105</f>
        <v>0</v>
      </c>
    </row>
    <row r="86" spans="1:7" s="4" customFormat="1" ht="61.5" customHeight="1">
      <c r="A86" s="42" t="s">
        <v>372</v>
      </c>
      <c r="B86" s="33" t="str">
        <f>'приложение 2'!A106</f>
        <v>Основное мероприятие "Переселение граждан из аварийного жилищного фонда, признанного таковым до 01.01.2017 года"</v>
      </c>
      <c r="C86" s="34"/>
      <c r="D86" s="34"/>
      <c r="E86" s="34"/>
      <c r="F86" s="34"/>
      <c r="G86" s="100">
        <f>G87+G88+G89</f>
        <v>0</v>
      </c>
    </row>
    <row r="87" spans="1:7" s="3" customFormat="1" ht="84.75" customHeight="1">
      <c r="A87" s="42"/>
      <c r="B87" s="14" t="str">
        <f>'приложение 2'!A107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7" s="17" t="s">
        <v>369</v>
      </c>
      <c r="D87" s="17" t="s">
        <v>26</v>
      </c>
      <c r="E87" s="17" t="s">
        <v>14</v>
      </c>
      <c r="F87" s="17" t="s">
        <v>11</v>
      </c>
      <c r="G87" s="102">
        <f>'приложение 3'!F105</f>
        <v>0</v>
      </c>
    </row>
    <row r="88" spans="1:7" s="3" customFormat="1" ht="76.5" customHeight="1">
      <c r="A88" s="42"/>
      <c r="B88" s="14" t="str">
        <f>'приложение 2'!A108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8" s="17" t="s">
        <v>371</v>
      </c>
      <c r="D88" s="17" t="s">
        <v>26</v>
      </c>
      <c r="E88" s="17" t="s">
        <v>14</v>
      </c>
      <c r="F88" s="17" t="s">
        <v>11</v>
      </c>
      <c r="G88" s="102">
        <f>'приложение 3'!F106</f>
        <v>0</v>
      </c>
    </row>
    <row r="89" spans="1:7" s="3" customFormat="1" ht="76.5" customHeight="1">
      <c r="A89" s="42"/>
      <c r="B89" s="14" t="str">
        <f>'приложение 2'!A109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9" s="17" t="s">
        <v>406</v>
      </c>
      <c r="D89" s="17" t="s">
        <v>26</v>
      </c>
      <c r="E89" s="17" t="s">
        <v>14</v>
      </c>
      <c r="F89" s="17" t="s">
        <v>11</v>
      </c>
      <c r="G89" s="102">
        <f>'приложение 3'!F107</f>
        <v>0</v>
      </c>
    </row>
    <row r="90" spans="1:7" s="4" customFormat="1" ht="90.75" customHeight="1">
      <c r="A90" s="42" t="s">
        <v>169</v>
      </c>
      <c r="B90" s="33" t="str">
        <f>'приложение 2'!A110</f>
        <v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v>
      </c>
      <c r="C90" s="34" t="s">
        <v>103</v>
      </c>
      <c r="D90" s="34"/>
      <c r="E90" s="34"/>
      <c r="F90" s="34"/>
      <c r="G90" s="100">
        <f>G91+G92+G93+G95+G94</f>
        <v>5983.9</v>
      </c>
    </row>
    <row r="91" spans="1:7" s="4" customFormat="1" ht="44.25" customHeight="1">
      <c r="A91" s="42"/>
      <c r="B91" s="14" t="str">
        <f>'приложение 2'!A111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1" s="17" t="s">
        <v>104</v>
      </c>
      <c r="D91" s="17" t="s">
        <v>25</v>
      </c>
      <c r="E91" s="17" t="s">
        <v>14</v>
      </c>
      <c r="F91" s="17" t="s">
        <v>11</v>
      </c>
      <c r="G91" s="102">
        <f>'приложение 3'!F109</f>
        <v>36</v>
      </c>
    </row>
    <row r="92" spans="1:7" s="4" customFormat="1" ht="90" customHeight="1">
      <c r="A92" s="42"/>
      <c r="B92" s="7" t="str">
        <f>'приложение 2'!A121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92" s="17" t="s">
        <v>361</v>
      </c>
      <c r="D92" s="17" t="s">
        <v>25</v>
      </c>
      <c r="E92" s="17" t="s">
        <v>14</v>
      </c>
      <c r="F92" s="17" t="s">
        <v>15</v>
      </c>
      <c r="G92" s="102">
        <f>'приложение 3'!F120</f>
        <v>0</v>
      </c>
    </row>
    <row r="93" spans="1:7" s="3" customFormat="1" ht="44.25" customHeight="1">
      <c r="A93" s="42"/>
      <c r="B93" s="7" t="str">
        <f>'приложение 2'!A122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93" s="17" t="s">
        <v>104</v>
      </c>
      <c r="D93" s="17" t="s">
        <v>25</v>
      </c>
      <c r="E93" s="17" t="s">
        <v>14</v>
      </c>
      <c r="F93" s="17" t="s">
        <v>15</v>
      </c>
      <c r="G93" s="102">
        <f>'приложение 3'!F121</f>
        <v>1826.4</v>
      </c>
    </row>
    <row r="94" spans="1:7" s="3" customFormat="1" ht="81.75" customHeight="1">
      <c r="A94" s="42"/>
      <c r="B94" s="7" t="str">
        <f>'приложение 2'!A123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C94" s="17" t="s">
        <v>445</v>
      </c>
      <c r="D94" s="17" t="s">
        <v>25</v>
      </c>
      <c r="E94" s="17" t="s">
        <v>14</v>
      </c>
      <c r="F94" s="17" t="s">
        <v>15</v>
      </c>
      <c r="G94" s="102">
        <f>'приложение 3'!F122</f>
        <v>1566.9</v>
      </c>
    </row>
    <row r="95" spans="1:7" s="3" customFormat="1" ht="44.25" customHeight="1">
      <c r="A95" s="42"/>
      <c r="B95" s="7" t="str">
        <f>'приложение 2'!A133</f>
        <v>Закупка товаров, работ и услуг для обеспечения государственных (муниципальных) нужд</v>
      </c>
      <c r="C95" s="17" t="s">
        <v>104</v>
      </c>
      <c r="D95" s="17" t="s">
        <v>25</v>
      </c>
      <c r="E95" s="17" t="s">
        <v>14</v>
      </c>
      <c r="F95" s="17" t="s">
        <v>16</v>
      </c>
      <c r="G95" s="102">
        <f>'приложение 3'!F132</f>
        <v>2554.6</v>
      </c>
    </row>
    <row r="96" spans="1:7" s="4" customFormat="1" ht="45" customHeight="1" hidden="1">
      <c r="A96" s="42" t="s">
        <v>170</v>
      </c>
      <c r="B96" s="33" t="s">
        <v>105</v>
      </c>
      <c r="C96" s="17" t="s">
        <v>106</v>
      </c>
      <c r="D96" s="17"/>
      <c r="E96" s="17"/>
      <c r="F96" s="17"/>
      <c r="G96" s="100">
        <f>G98+G97</f>
        <v>0</v>
      </c>
    </row>
    <row r="97" spans="1:7" s="4" customFormat="1" ht="67.5" customHeight="1" hidden="1">
      <c r="A97" s="42"/>
      <c r="B97" s="14" t="str">
        <f>'[1]приложение 8(1)'!A106</f>
        <v>Выполнение других расходных обязательств (Закупка товаров, работ и услуг для обеспечения государственных (муниципальных) нужд) </v>
      </c>
      <c r="C97" s="17" t="s">
        <v>104</v>
      </c>
      <c r="D97" s="17" t="s">
        <v>25</v>
      </c>
      <c r="E97" s="17" t="s">
        <v>14</v>
      </c>
      <c r="F97" s="17" t="s">
        <v>15</v>
      </c>
      <c r="G97" s="100">
        <v>0</v>
      </c>
    </row>
    <row r="98" spans="1:7" s="3" customFormat="1" ht="70.5" customHeight="1" hidden="1">
      <c r="A98" s="42"/>
      <c r="B98" s="14" t="s">
        <v>186</v>
      </c>
      <c r="C98" s="17" t="s">
        <v>104</v>
      </c>
      <c r="D98" s="17" t="s">
        <v>25</v>
      </c>
      <c r="E98" s="17" t="s">
        <v>14</v>
      </c>
      <c r="F98" s="17" t="s">
        <v>15</v>
      </c>
      <c r="G98" s="102">
        <f>'[1]приложение 8(1)'!F107</f>
        <v>0</v>
      </c>
    </row>
    <row r="99" spans="1:7" s="3" customFormat="1" ht="46.5" customHeight="1" hidden="1">
      <c r="A99" s="42"/>
      <c r="B99" s="14" t="e">
        <f>'[1]приложение 8(1)'!#REF!</f>
        <v>#REF!</v>
      </c>
      <c r="C99" s="17" t="s">
        <v>104</v>
      </c>
      <c r="D99" s="17" t="s">
        <v>25</v>
      </c>
      <c r="E99" s="17" t="s">
        <v>14</v>
      </c>
      <c r="F99" s="17" t="s">
        <v>16</v>
      </c>
      <c r="G99" s="102">
        <v>0</v>
      </c>
    </row>
    <row r="100" spans="1:7" s="4" customFormat="1" ht="46.5" customHeight="1">
      <c r="A100" s="42" t="s">
        <v>170</v>
      </c>
      <c r="B100" s="33" t="str">
        <f>'приложение 2'!A112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100" s="34"/>
      <c r="D100" s="34"/>
      <c r="E100" s="34"/>
      <c r="F100" s="34"/>
      <c r="G100" s="100">
        <f>G101+G102</f>
        <v>0</v>
      </c>
    </row>
    <row r="101" spans="1:7" s="84" customFormat="1" ht="79.5" customHeight="1">
      <c r="A101" s="68"/>
      <c r="B101" s="14" t="str">
        <f>'приложение 2'!A113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1" s="17" t="s">
        <v>365</v>
      </c>
      <c r="D101" s="17" t="s">
        <v>26</v>
      </c>
      <c r="E101" s="17" t="s">
        <v>14</v>
      </c>
      <c r="F101" s="17" t="s">
        <v>11</v>
      </c>
      <c r="G101" s="102">
        <f>'приложение 3'!F112</f>
        <v>0</v>
      </c>
    </row>
    <row r="102" spans="1:7" s="84" customFormat="1" ht="99.75" customHeight="1">
      <c r="A102" s="68"/>
      <c r="B102" s="14" t="str">
        <f>'приложение 2'!A114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2" s="17" t="s">
        <v>367</v>
      </c>
      <c r="D102" s="17" t="s">
        <v>26</v>
      </c>
      <c r="E102" s="17" t="s">
        <v>14</v>
      </c>
      <c r="F102" s="17" t="s">
        <v>11</v>
      </c>
      <c r="G102" s="102">
        <f>'приложение 3'!F113</f>
        <v>0</v>
      </c>
    </row>
    <row r="103" spans="1:7" s="4" customFormat="1" ht="49.5" customHeight="1">
      <c r="A103" s="42" t="s">
        <v>171</v>
      </c>
      <c r="B103" s="33" t="str">
        <f>'приложение 2'!A115</f>
        <v>Основное мероприятие «Обеспечение деятельности Фонда капитального ремонта  многоквартирных домов Воронежской области»</v>
      </c>
      <c r="C103" s="34" t="s">
        <v>109</v>
      </c>
      <c r="D103" s="34"/>
      <c r="E103" s="34"/>
      <c r="F103" s="34"/>
      <c r="G103" s="100">
        <f>G104</f>
        <v>185.2</v>
      </c>
    </row>
    <row r="104" spans="1:7" s="3" customFormat="1" ht="60.75" customHeight="1">
      <c r="A104" s="42"/>
      <c r="B104" s="14" t="str">
        <f>'приложение 2'!A116</f>
        <v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v>
      </c>
      <c r="C104" s="17" t="s">
        <v>110</v>
      </c>
      <c r="D104" s="17" t="s">
        <v>28</v>
      </c>
      <c r="E104" s="17" t="s">
        <v>14</v>
      </c>
      <c r="F104" s="17" t="s">
        <v>11</v>
      </c>
      <c r="G104" s="102">
        <f>'приложение 3'!F115</f>
        <v>185.2</v>
      </c>
    </row>
    <row r="105" spans="1:7" s="4" customFormat="1" ht="35.25" customHeight="1">
      <c r="A105" s="42" t="s">
        <v>172</v>
      </c>
      <c r="B105" s="44" t="str">
        <f>'приложение 2'!A134</f>
        <v>Основное мероприятие «Благоустройство дворовых территорий»</v>
      </c>
      <c r="C105" s="34" t="s">
        <v>112</v>
      </c>
      <c r="D105" s="34"/>
      <c r="E105" s="34"/>
      <c r="F105" s="34"/>
      <c r="G105" s="100">
        <f>G106+G107</f>
        <v>0</v>
      </c>
    </row>
    <row r="106" spans="1:7" s="3" customFormat="1" ht="48" customHeight="1">
      <c r="A106" s="42"/>
      <c r="B106" s="7" t="str">
        <f>'приложение 2'!A135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06" s="17" t="s">
        <v>113</v>
      </c>
      <c r="D106" s="17" t="s">
        <v>25</v>
      </c>
      <c r="E106" s="17" t="s">
        <v>14</v>
      </c>
      <c r="F106" s="17" t="s">
        <v>16</v>
      </c>
      <c r="G106" s="102">
        <f>'приложение 3'!F134</f>
        <v>0</v>
      </c>
    </row>
    <row r="107" spans="1:7" s="3" customFormat="1" ht="48" customHeight="1">
      <c r="A107" s="42"/>
      <c r="B107" s="7" t="str">
        <f>'приложение 2'!A136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07" s="17" t="s">
        <v>407</v>
      </c>
      <c r="D107" s="17" t="s">
        <v>25</v>
      </c>
      <c r="E107" s="17" t="s">
        <v>14</v>
      </c>
      <c r="F107" s="17" t="s">
        <v>16</v>
      </c>
      <c r="G107" s="102">
        <f>'приложение 3'!F135</f>
        <v>0</v>
      </c>
    </row>
    <row r="108" spans="1:7" s="4" customFormat="1" ht="60" customHeight="1">
      <c r="A108" s="42" t="s">
        <v>173</v>
      </c>
      <c r="B108" s="44" t="str">
        <f>'приложение 2'!A152</f>
        <v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v>
      </c>
      <c r="C108" s="34" t="s">
        <v>125</v>
      </c>
      <c r="D108" s="34"/>
      <c r="E108" s="34"/>
      <c r="F108" s="34"/>
      <c r="G108" s="100">
        <f>G109+G110+G111+G112+G113</f>
        <v>0</v>
      </c>
    </row>
    <row r="109" spans="1:7" s="3" customFormat="1" ht="70.5" customHeight="1">
      <c r="A109" s="42"/>
      <c r="B109" s="7" t="str">
        <f>'приложение 2'!A153</f>
        <v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v>
      </c>
      <c r="C109" s="17" t="s">
        <v>126</v>
      </c>
      <c r="D109" s="17" t="s">
        <v>26</v>
      </c>
      <c r="E109" s="17" t="s">
        <v>14</v>
      </c>
      <c r="F109" s="17" t="s">
        <v>14</v>
      </c>
      <c r="G109" s="102">
        <f>'приложение 3'!F152</f>
        <v>0</v>
      </c>
    </row>
    <row r="110" spans="1:7" s="3" customFormat="1" ht="70.5" customHeight="1">
      <c r="A110" s="42"/>
      <c r="B110" s="7" t="str">
        <f>'приложение 2'!A154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10" s="17" t="s">
        <v>424</v>
      </c>
      <c r="D110" s="17" t="s">
        <v>26</v>
      </c>
      <c r="E110" s="17" t="s">
        <v>14</v>
      </c>
      <c r="F110" s="17" t="s">
        <v>14</v>
      </c>
      <c r="G110" s="102">
        <f>'приложение 3'!F153</f>
        <v>0</v>
      </c>
    </row>
    <row r="111" spans="1:7" s="3" customFormat="1" ht="70.5" customHeight="1">
      <c r="A111" s="42"/>
      <c r="B111" s="7" t="str">
        <f>'приложение 2'!A155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11" s="17" t="s">
        <v>377</v>
      </c>
      <c r="D111" s="17" t="s">
        <v>26</v>
      </c>
      <c r="E111" s="17" t="s">
        <v>14</v>
      </c>
      <c r="F111" s="17" t="s">
        <v>14</v>
      </c>
      <c r="G111" s="102">
        <f>'приложение 3'!F154</f>
        <v>0</v>
      </c>
    </row>
    <row r="112" spans="1:7" s="3" customFormat="1" ht="70.5" customHeight="1">
      <c r="A112" s="42"/>
      <c r="B112" s="7" t="str">
        <f>'приложение 2'!A156</f>
        <v>Обеспечение комплексного развития сельских территорий (межбюджетные трансферты)</v>
      </c>
      <c r="C112" s="17" t="s">
        <v>377</v>
      </c>
      <c r="D112" s="17" t="s">
        <v>20</v>
      </c>
      <c r="E112" s="17" t="s">
        <v>14</v>
      </c>
      <c r="F112" s="17" t="s">
        <v>14</v>
      </c>
      <c r="G112" s="102">
        <f>'приложение 3'!F155</f>
        <v>0</v>
      </c>
    </row>
    <row r="113" spans="1:7" s="3" customFormat="1" ht="70.5" customHeight="1">
      <c r="A113" s="42"/>
      <c r="B113" s="7" t="str">
        <f>'приложение 2'!A157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13" s="17" t="s">
        <v>352</v>
      </c>
      <c r="D113" s="17" t="s">
        <v>26</v>
      </c>
      <c r="E113" s="17" t="s">
        <v>14</v>
      </c>
      <c r="F113" s="17" t="s">
        <v>14</v>
      </c>
      <c r="G113" s="102">
        <f>'приложение 3'!F156</f>
        <v>0</v>
      </c>
    </row>
    <row r="114" spans="1:7" s="4" customFormat="1" ht="42.75" customHeight="1">
      <c r="A114" s="42" t="s">
        <v>303</v>
      </c>
      <c r="B114" s="44" t="str">
        <f>'приложение 2'!A158</f>
        <v>Основное мероприятие "Формирование современной городской среды"</v>
      </c>
      <c r="C114" s="34" t="s">
        <v>290</v>
      </c>
      <c r="D114" s="34"/>
      <c r="E114" s="34"/>
      <c r="F114" s="34"/>
      <c r="G114" s="100">
        <f>G115+G116+G118</f>
        <v>0</v>
      </c>
    </row>
    <row r="115" spans="1:7" s="84" customFormat="1" ht="70.5" customHeight="1" hidden="1">
      <c r="A115" s="68"/>
      <c r="B115" s="7" t="str">
        <f>'[1]приложение 8(1)'!A130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15" s="17" t="s">
        <v>291</v>
      </c>
      <c r="D115" s="17" t="s">
        <v>25</v>
      </c>
      <c r="E115" s="17" t="s">
        <v>14</v>
      </c>
      <c r="F115" s="17" t="s">
        <v>16</v>
      </c>
      <c r="G115" s="102">
        <v>0</v>
      </c>
    </row>
    <row r="116" spans="1:7" s="84" customFormat="1" ht="49.5" customHeight="1">
      <c r="A116" s="68"/>
      <c r="B116" s="7" t="str">
        <f>'приложение 2'!A125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16" s="17" t="s">
        <v>293</v>
      </c>
      <c r="D116" s="17" t="s">
        <v>25</v>
      </c>
      <c r="E116" s="17" t="s">
        <v>14</v>
      </c>
      <c r="F116" s="17" t="s">
        <v>15</v>
      </c>
      <c r="G116" s="102">
        <f>'приложение 3'!F124</f>
        <v>0</v>
      </c>
    </row>
    <row r="117" spans="1:7" s="84" customFormat="1" ht="53.25" customHeight="1">
      <c r="A117" s="68"/>
      <c r="B117" s="7" t="str">
        <f>'приложение 3'!A137</f>
        <v>Субсидии бюджетным муниципальным образованиям на обустройство и восстановление воинских захоронений на территории Воронежской области.</v>
      </c>
      <c r="C117" s="17" t="s">
        <v>426</v>
      </c>
      <c r="D117" s="17" t="s">
        <v>25</v>
      </c>
      <c r="E117" s="17" t="s">
        <v>14</v>
      </c>
      <c r="F117" s="17" t="s">
        <v>16</v>
      </c>
      <c r="G117" s="102">
        <f>'приложение 3'!F137</f>
        <v>0</v>
      </c>
    </row>
    <row r="118" spans="1:7" s="84" customFormat="1" ht="49.5" customHeight="1">
      <c r="A118" s="68"/>
      <c r="B118" s="7" t="str">
        <f>'приложение 3'!A158</f>
        <v>Выполнение других расходных обязательств (Закупка товаров, работ и услуг для обеспечения государственных (муниципальных) нужд</v>
      </c>
      <c r="C118" s="17" t="s">
        <v>423</v>
      </c>
      <c r="D118" s="17" t="s">
        <v>25</v>
      </c>
      <c r="E118" s="17" t="s">
        <v>14</v>
      </c>
      <c r="F118" s="17" t="s">
        <v>14</v>
      </c>
      <c r="G118" s="102">
        <f>'приложение 3'!F158</f>
        <v>0</v>
      </c>
    </row>
    <row r="119" spans="1:7" s="4" customFormat="1" ht="49.5" customHeight="1">
      <c r="A119" s="42" t="s">
        <v>353</v>
      </c>
      <c r="B119" s="44" t="str">
        <f>'приложение 3'!A159</f>
        <v>Основное мероприятие "Региональный проект "Формирование комфортной городской среды""</v>
      </c>
      <c r="C119" s="34" t="s">
        <v>349</v>
      </c>
      <c r="D119" s="34"/>
      <c r="E119" s="34"/>
      <c r="F119" s="34"/>
      <c r="G119" s="100">
        <f>G121+G122+G123+G124+G125+G120+G126</f>
        <v>8744.7</v>
      </c>
    </row>
    <row r="120" spans="1:7" s="4" customFormat="1" ht="49.5" customHeight="1">
      <c r="A120" s="42"/>
      <c r="B120" s="7" t="str">
        <f>'приложение 2'!A140</f>
        <v>Реализация программ формирования современной городской среды </v>
      </c>
      <c r="C120" s="17" t="s">
        <v>434</v>
      </c>
      <c r="D120" s="17" t="s">
        <v>25</v>
      </c>
      <c r="E120" s="17" t="s">
        <v>14</v>
      </c>
      <c r="F120" s="17" t="s">
        <v>16</v>
      </c>
      <c r="G120" s="102">
        <f>'приложение 3'!F139</f>
        <v>8723.6</v>
      </c>
    </row>
    <row r="121" spans="1:7" s="84" customFormat="1" ht="49.5" customHeight="1">
      <c r="A121" s="68"/>
      <c r="B121" s="7" t="str">
        <f>'приложение 2'!A141</f>
        <v>Реализация программ формирования современной городской среды (в целях достижения значений дополнительного результата) </v>
      </c>
      <c r="C121" s="17" t="s">
        <v>425</v>
      </c>
      <c r="D121" s="17" t="s">
        <v>25</v>
      </c>
      <c r="E121" s="17" t="s">
        <v>14</v>
      </c>
      <c r="F121" s="17" t="s">
        <v>16</v>
      </c>
      <c r="G121" s="102">
        <f>'приложение 3'!F140</f>
        <v>0</v>
      </c>
    </row>
    <row r="122" spans="1:7" s="84" customFormat="1" ht="49.5" customHeight="1">
      <c r="A122" s="68"/>
      <c r="B122" s="7" t="str">
        <f>'приложение 2'!A161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C122" s="17" t="s">
        <v>411</v>
      </c>
      <c r="D122" s="17" t="s">
        <v>25</v>
      </c>
      <c r="E122" s="17" t="s">
        <v>14</v>
      </c>
      <c r="F122" s="17" t="s">
        <v>14</v>
      </c>
      <c r="G122" s="102">
        <f>'приложение 3'!F160</f>
        <v>0</v>
      </c>
    </row>
    <row r="123" spans="1:7" s="84" customFormat="1" ht="49.5" customHeight="1">
      <c r="A123" s="68"/>
      <c r="B123" s="7" t="str">
        <f>'приложение 2'!A162</f>
        <v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v>
      </c>
      <c r="C123" s="17" t="s">
        <v>412</v>
      </c>
      <c r="D123" s="17" t="s">
        <v>25</v>
      </c>
      <c r="E123" s="17" t="s">
        <v>14</v>
      </c>
      <c r="F123" s="17" t="s">
        <v>14</v>
      </c>
      <c r="G123" s="102">
        <f>'приложение 3'!F161</f>
        <v>0</v>
      </c>
    </row>
    <row r="124" spans="1:7" s="84" customFormat="1" ht="49.5" customHeight="1">
      <c r="A124" s="68"/>
      <c r="B124" s="7" t="str">
        <f>'приложение 2'!A163</f>
        <v>Реализация программ формирования современной городской среды (капитальные вложения в объекты недвижимого имущества государственной (муниципальной) собственности)</v>
      </c>
      <c r="C124" s="17" t="s">
        <v>434</v>
      </c>
      <c r="D124" s="17" t="s">
        <v>26</v>
      </c>
      <c r="E124" s="17" t="s">
        <v>14</v>
      </c>
      <c r="F124" s="17" t="s">
        <v>14</v>
      </c>
      <c r="G124" s="102">
        <f>'приложение 3'!F162</f>
        <v>0</v>
      </c>
    </row>
    <row r="125" spans="1:7" s="84" customFormat="1" ht="49.5" customHeight="1">
      <c r="A125" s="68"/>
      <c r="B125" s="7" t="str">
        <f>'приложение 2'!A164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C125" s="17" t="s">
        <v>425</v>
      </c>
      <c r="D125" s="17" t="s">
        <v>26</v>
      </c>
      <c r="E125" s="17" t="s">
        <v>14</v>
      </c>
      <c r="F125" s="17" t="s">
        <v>14</v>
      </c>
      <c r="G125" s="102">
        <f>'приложение 3'!F163</f>
        <v>0</v>
      </c>
    </row>
    <row r="126" spans="1:7" s="84" customFormat="1" ht="85.5" customHeight="1">
      <c r="A126" s="68"/>
      <c r="B126" s="7" t="str">
        <f>'приложение 2'!A165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26" s="17" t="s">
        <v>437</v>
      </c>
      <c r="D126" s="17" t="s">
        <v>25</v>
      </c>
      <c r="E126" s="17" t="s">
        <v>14</v>
      </c>
      <c r="F126" s="17" t="s">
        <v>14</v>
      </c>
      <c r="G126" s="102">
        <f>'приложение 3'!F164</f>
        <v>21.1</v>
      </c>
    </row>
    <row r="127" spans="1:7" s="4" customFormat="1" ht="33.75" customHeight="1">
      <c r="A127" s="42" t="s">
        <v>174</v>
      </c>
      <c r="B127" s="44" t="str">
        <f>'приложение 3'!A125</f>
        <v>Подпрограмма "Энергоэффективность и развитие энергетики"</v>
      </c>
      <c r="C127" s="34" t="s">
        <v>116</v>
      </c>
      <c r="D127" s="34"/>
      <c r="E127" s="34"/>
      <c r="F127" s="34"/>
      <c r="G127" s="100">
        <f>G128</f>
        <v>4480.6</v>
      </c>
    </row>
    <row r="128" spans="1:7" s="4" customFormat="1" ht="48" customHeight="1">
      <c r="A128" s="42" t="s">
        <v>175</v>
      </c>
      <c r="B128" s="44" t="str">
        <f>'приложение 3'!A126</f>
        <v>Основное мероприятие "Энергосбережение и повышение энергетической эффективности в системе наружного освещения"</v>
      </c>
      <c r="C128" s="34" t="s">
        <v>118</v>
      </c>
      <c r="D128" s="34"/>
      <c r="E128" s="34"/>
      <c r="F128" s="34"/>
      <c r="G128" s="100">
        <f>G130+G131+G129</f>
        <v>4480.6</v>
      </c>
    </row>
    <row r="129" spans="1:7" s="4" customFormat="1" ht="95.25" customHeight="1">
      <c r="A129" s="42"/>
      <c r="B129" s="7" t="str">
        <f>'приложение 3'!A127</f>
        <v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v>
      </c>
      <c r="C129" s="17" t="s">
        <v>430</v>
      </c>
      <c r="D129" s="17" t="s">
        <v>25</v>
      </c>
      <c r="E129" s="17" t="s">
        <v>14</v>
      </c>
      <c r="F129" s="17" t="s">
        <v>15</v>
      </c>
      <c r="G129" s="102">
        <f>'приложение 3'!F127</f>
        <v>0</v>
      </c>
    </row>
    <row r="130" spans="1:7" s="4" customFormat="1" ht="42" customHeight="1">
      <c r="A130" s="42"/>
      <c r="B130" s="7" t="str">
        <f>'приложение 2'!A144</f>
        <v>Расходы на уличное освещение (закупка товаров, работ и услуг для обеспечения государственных (муниципальных) нужд) </v>
      </c>
      <c r="C130" s="17" t="s">
        <v>360</v>
      </c>
      <c r="D130" s="17" t="s">
        <v>25</v>
      </c>
      <c r="E130" s="17" t="s">
        <v>14</v>
      </c>
      <c r="F130" s="17" t="s">
        <v>16</v>
      </c>
      <c r="G130" s="102">
        <f>'приложение 3'!F143</f>
        <v>0</v>
      </c>
    </row>
    <row r="131" spans="1:7" s="3" customFormat="1" ht="48" customHeight="1">
      <c r="A131" s="42"/>
      <c r="B131" s="7" t="str">
        <f>'приложение 2'!A145</f>
        <v>Расходы местного бюджета на уличное освещение  (Закупка товаров, работ и услуг для обеспечения государственных (муниципальных) нужд)</v>
      </c>
      <c r="C131" s="17" t="s">
        <v>117</v>
      </c>
      <c r="D131" s="17" t="s">
        <v>25</v>
      </c>
      <c r="E131" s="17" t="s">
        <v>14</v>
      </c>
      <c r="F131" s="17" t="s">
        <v>16</v>
      </c>
      <c r="G131" s="102">
        <f>'приложение 3'!F144</f>
        <v>4480.6</v>
      </c>
    </row>
    <row r="132" spans="1:7" s="4" customFormat="1" ht="32.25" customHeight="1">
      <c r="A132" s="42" t="s">
        <v>176</v>
      </c>
      <c r="B132" s="44" t="str">
        <f>'приложение 2'!A146</f>
        <v>Подпрограмма «Обеспечение реализации муниципальной программы»</v>
      </c>
      <c r="C132" s="34" t="s">
        <v>120</v>
      </c>
      <c r="D132" s="34"/>
      <c r="E132" s="34"/>
      <c r="F132" s="34"/>
      <c r="G132" s="100">
        <f>G133</f>
        <v>12688.9</v>
      </c>
    </row>
    <row r="133" spans="1:7" s="4" customFormat="1" ht="77.25" customHeight="1">
      <c r="A133" s="42" t="s">
        <v>177</v>
      </c>
      <c r="B133" s="44" t="str">
        <f>'приложение 2'!A147</f>
        <v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v>
      </c>
      <c r="C133" s="34" t="s">
        <v>121</v>
      </c>
      <c r="D133" s="34"/>
      <c r="E133" s="34"/>
      <c r="F133" s="34"/>
      <c r="G133" s="100">
        <f>G134</f>
        <v>12688.9</v>
      </c>
    </row>
    <row r="134" spans="1:7" s="3" customFormat="1" ht="30.75" customHeight="1">
      <c r="A134" s="42"/>
      <c r="B134" s="7" t="str">
        <f>'приложение 2'!A148</f>
        <v>Выполнение других расходных обязательств (Иные бюджетные ассигнования)</v>
      </c>
      <c r="C134" s="17" t="s">
        <v>123</v>
      </c>
      <c r="D134" s="17" t="s">
        <v>28</v>
      </c>
      <c r="E134" s="17" t="s">
        <v>14</v>
      </c>
      <c r="F134" s="17" t="s">
        <v>16</v>
      </c>
      <c r="G134" s="102">
        <f>'приложение 3'!F147</f>
        <v>12688.9</v>
      </c>
    </row>
  </sheetData>
  <sheetProtection/>
  <autoFilter ref="A13:G134"/>
  <mergeCells count="3">
    <mergeCell ref="A9:G9"/>
    <mergeCell ref="A10:G10"/>
    <mergeCell ref="G2:G5"/>
  </mergeCells>
  <printOptions/>
  <pageMargins left="0.5905511811023623" right="0.15748031496062992" top="0.1968503937007874" bottom="0.1968503937007874" header="0.5118110236220472" footer="0.5118110236220472"/>
  <pageSetup horizontalDpi="600" verticalDpi="600" orientation="portrait" paperSize="9" scale="56" r:id="rId1"/>
  <rowBreaks count="3" manualBreakCount="3">
    <brk id="39" max="8" man="1"/>
    <brk id="70" max="8" man="1"/>
    <brk id="9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8.625" style="0" customWidth="1"/>
    <col min="2" max="2" width="19.75390625" style="0" customWidth="1"/>
    <col min="3" max="5" width="8.875" style="0" customWidth="1"/>
    <col min="6" max="6" width="22.875" style="0" customWidth="1"/>
    <col min="7" max="7" width="9.00390625" style="0" customWidth="1"/>
  </cols>
  <sheetData>
    <row r="1" spans="1:6" s="26" customFormat="1" ht="15.75">
      <c r="A1" s="8"/>
      <c r="B1" s="8"/>
      <c r="C1" s="8"/>
      <c r="D1" s="165" t="s">
        <v>248</v>
      </c>
      <c r="E1" s="165"/>
      <c r="F1" s="165"/>
    </row>
    <row r="2" spans="1:6" s="26" customFormat="1" ht="15" customHeight="1">
      <c r="A2" s="154"/>
      <c r="B2" s="8"/>
      <c r="C2" s="154"/>
      <c r="D2" s="164" t="str">
        <f>'приложение 4 '!G2:G5</f>
        <v>к постановлению администрации городского поселения-город Бобров Бобровского муниципального района Воронежской области</v>
      </c>
      <c r="E2" s="164"/>
      <c r="F2" s="164"/>
    </row>
    <row r="3" spans="1:6" s="26" customFormat="1" ht="15.75">
      <c r="A3" s="8"/>
      <c r="B3" s="8"/>
      <c r="C3" s="8"/>
      <c r="D3" s="164"/>
      <c r="E3" s="164"/>
      <c r="F3" s="164"/>
    </row>
    <row r="4" spans="1:6" s="26" customFormat="1" ht="15.75">
      <c r="A4" s="8"/>
      <c r="B4" s="8"/>
      <c r="C4" s="8"/>
      <c r="D4" s="164"/>
      <c r="E4" s="164"/>
      <c r="F4" s="164"/>
    </row>
    <row r="5" spans="1:6" s="26" customFormat="1" ht="18.75" customHeight="1">
      <c r="A5" s="8"/>
      <c r="B5" s="8"/>
      <c r="C5" s="8"/>
      <c r="D5" s="164"/>
      <c r="E5" s="164"/>
      <c r="F5" s="164"/>
    </row>
    <row r="6" spans="1:6" s="26" customFormat="1" ht="19.5" customHeight="1">
      <c r="A6" s="8"/>
      <c r="B6" s="8"/>
      <c r="C6" s="8"/>
      <c r="D6" s="165" t="str">
        <f>'приложение 4 '!G6</f>
        <v>от "13" июля 2023 года №407</v>
      </c>
      <c r="E6" s="165"/>
      <c r="F6" s="165"/>
    </row>
    <row r="7" spans="1:6" ht="12.75">
      <c r="A7" s="6"/>
      <c r="B7" s="6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60.75" customHeight="1">
      <c r="A9" s="162" t="s">
        <v>498</v>
      </c>
      <c r="B9" s="162"/>
      <c r="C9" s="162"/>
      <c r="D9" s="162"/>
      <c r="E9" s="162"/>
      <c r="F9" s="162"/>
    </row>
    <row r="10" spans="1:6" ht="18.75">
      <c r="A10" s="162" t="str">
        <f>'приложение 4 '!A10:G10</f>
        <v>за 2 квартал 2023 года</v>
      </c>
      <c r="B10" s="162"/>
      <c r="C10" s="162"/>
      <c r="D10" s="162"/>
      <c r="E10" s="162"/>
      <c r="F10" s="162"/>
    </row>
    <row r="11" spans="1:6" ht="12.75">
      <c r="A11" s="6"/>
      <c r="B11" s="6"/>
      <c r="C11" s="6"/>
      <c r="D11" s="6"/>
      <c r="E11" s="6"/>
      <c r="F11" s="81" t="str">
        <f>'приложение 4 '!G11</f>
        <v>Сумма (тыс.рублей)</v>
      </c>
    </row>
    <row r="12" spans="1:7" s="26" customFormat="1" ht="30.75" customHeight="1">
      <c r="A12" s="20" t="s">
        <v>7</v>
      </c>
      <c r="B12" s="20" t="s">
        <v>19</v>
      </c>
      <c r="C12" s="20" t="s">
        <v>18</v>
      </c>
      <c r="D12" s="20" t="s">
        <v>9</v>
      </c>
      <c r="E12" s="20" t="s">
        <v>8</v>
      </c>
      <c r="F12" s="21" t="str">
        <f>'приложение 4 '!G12</f>
        <v>исполнено на 01.07.2023г.</v>
      </c>
      <c r="G12" s="27"/>
    </row>
    <row r="13" spans="1:7" ht="13.5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3">
        <v>6</v>
      </c>
      <c r="G13" s="1"/>
    </row>
    <row r="14" spans="1:7" ht="93" customHeight="1">
      <c r="A14" s="47" t="s">
        <v>145</v>
      </c>
      <c r="B14" s="31" t="s">
        <v>51</v>
      </c>
      <c r="C14" s="31"/>
      <c r="D14" s="31"/>
      <c r="E14" s="31"/>
      <c r="F14" s="110">
        <f>'приложение 4 '!G15</f>
        <v>11574.6</v>
      </c>
      <c r="G14" s="1"/>
    </row>
    <row r="15" spans="1:7" ht="36.75" customHeight="1" hidden="1">
      <c r="A15" s="18" t="s">
        <v>135</v>
      </c>
      <c r="B15" s="5" t="s">
        <v>137</v>
      </c>
      <c r="C15" s="5"/>
      <c r="D15" s="5"/>
      <c r="E15" s="5"/>
      <c r="F15" s="19">
        <f>'приложение 4 '!G57</f>
        <v>305.3</v>
      </c>
      <c r="G15" s="1"/>
    </row>
    <row r="16" spans="1:7" ht="98.25" customHeight="1">
      <c r="A16" s="10" t="s">
        <v>67</v>
      </c>
      <c r="B16" s="16" t="s">
        <v>143</v>
      </c>
      <c r="C16" s="16"/>
      <c r="D16" s="16"/>
      <c r="E16" s="16"/>
      <c r="F16" s="15">
        <f>'приложение 4 '!G61</f>
        <v>0</v>
      </c>
      <c r="G16" s="2"/>
    </row>
    <row r="17" spans="1:7" ht="53.25" customHeight="1">
      <c r="A17" s="23" t="s">
        <v>70</v>
      </c>
      <c r="B17" s="16" t="s">
        <v>144</v>
      </c>
      <c r="C17" s="16" t="s">
        <v>25</v>
      </c>
      <c r="D17" s="16" t="s">
        <v>17</v>
      </c>
      <c r="E17" s="16" t="s">
        <v>41</v>
      </c>
      <c r="F17" s="15">
        <f>'приложение 4 '!G62</f>
        <v>0</v>
      </c>
      <c r="G17" s="2"/>
    </row>
  </sheetData>
  <sheetProtection/>
  <mergeCells count="5">
    <mergeCell ref="A9:F9"/>
    <mergeCell ref="A10:F10"/>
    <mergeCell ref="D1:F1"/>
    <mergeCell ref="D6:F6"/>
    <mergeCell ref="D2:F5"/>
  </mergeCells>
  <printOptions/>
  <pageMargins left="1.54" right="0.7480314960629921" top="0.984251968503937" bottom="0.984251968503937" header="0.5118110236220472" footer="0.5118110236220472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9.00390625" defaultRowHeight="12.75"/>
  <cols>
    <col min="2" max="2" width="66.625" style="0" customWidth="1"/>
    <col min="3" max="3" width="41.00390625" style="0" customWidth="1"/>
    <col min="4" max="4" width="9.00390625" style="0" customWidth="1"/>
  </cols>
  <sheetData>
    <row r="1" spans="2:5" ht="15.75">
      <c r="B1" s="25"/>
      <c r="C1" s="152" t="s">
        <v>146</v>
      </c>
      <c r="D1" s="29"/>
      <c r="E1" s="29"/>
    </row>
    <row r="2" spans="2:5" ht="15" customHeight="1">
      <c r="B2" s="25"/>
      <c r="C2" s="164" t="s">
        <v>495</v>
      </c>
      <c r="D2" s="29"/>
      <c r="E2" s="29"/>
    </row>
    <row r="3" spans="2:5" ht="15" customHeight="1">
      <c r="B3" s="25"/>
      <c r="C3" s="164"/>
      <c r="D3" s="29"/>
      <c r="E3" s="29"/>
    </row>
    <row r="4" spans="2:5" ht="15" customHeight="1">
      <c r="B4" s="25"/>
      <c r="C4" s="164"/>
      <c r="D4" s="29"/>
      <c r="E4" s="29"/>
    </row>
    <row r="5" spans="2:5" ht="18" customHeight="1">
      <c r="B5" s="25"/>
      <c r="C5" s="164"/>
      <c r="D5" s="29"/>
      <c r="E5" s="29"/>
    </row>
    <row r="6" spans="2:5" ht="15.75">
      <c r="B6" s="25"/>
      <c r="C6" s="153" t="str">
        <f>'приложение 1'!C6</f>
        <v>от "13" июля 2023 года №407</v>
      </c>
      <c r="D6" s="104"/>
      <c r="E6" s="104"/>
    </row>
    <row r="7" spans="2:5" ht="15">
      <c r="B7" s="6"/>
      <c r="C7" s="28"/>
      <c r="D7" s="28"/>
      <c r="E7" s="28"/>
    </row>
    <row r="8" spans="2:3" ht="12.75">
      <c r="B8" s="6"/>
      <c r="C8" s="6"/>
    </row>
    <row r="9" spans="1:5" ht="28.5" customHeight="1">
      <c r="A9" s="162" t="s">
        <v>499</v>
      </c>
      <c r="B9" s="162"/>
      <c r="C9" s="162"/>
      <c r="D9" s="162"/>
      <c r="E9" s="162"/>
    </row>
    <row r="10" spans="1:5" ht="18.75">
      <c r="A10" s="162" t="str">
        <f>'приложение 5'!A10:F10</f>
        <v>за 2 квартал 2023 года</v>
      </c>
      <c r="B10" s="162"/>
      <c r="C10" s="162"/>
      <c r="D10" s="162"/>
      <c r="E10" s="162"/>
    </row>
    <row r="11" spans="2:3" ht="12.75">
      <c r="B11" s="6"/>
      <c r="C11" s="81" t="str">
        <f>'приложение 5'!F11</f>
        <v>Сумма (тыс.рублей)</v>
      </c>
    </row>
    <row r="12" spans="1:4" ht="78.75" customHeight="1">
      <c r="A12" s="20" t="s">
        <v>355</v>
      </c>
      <c r="B12" s="20" t="s">
        <v>7</v>
      </c>
      <c r="C12" s="21" t="str">
        <f>'приложение 5'!F12</f>
        <v>исполнено на 01.07.2023г.</v>
      </c>
      <c r="D12" s="1"/>
    </row>
    <row r="13" spans="1:4" ht="13.5" customHeight="1">
      <c r="A13" s="20">
        <v>1</v>
      </c>
      <c r="B13" s="20">
        <v>2</v>
      </c>
      <c r="C13" s="21">
        <v>3</v>
      </c>
      <c r="D13" s="1"/>
    </row>
    <row r="14" spans="1:4" ht="30.75" customHeight="1">
      <c r="A14" s="20"/>
      <c r="B14" s="48" t="s">
        <v>45</v>
      </c>
      <c r="C14" s="61">
        <f>C16</f>
        <v>12985.400000000001</v>
      </c>
      <c r="D14" s="1"/>
    </row>
    <row r="15" spans="1:4" ht="13.5" customHeight="1">
      <c r="A15" s="20"/>
      <c r="B15" s="24" t="s">
        <v>46</v>
      </c>
      <c r="C15" s="54"/>
      <c r="D15" s="1"/>
    </row>
    <row r="16" spans="1:4" ht="73.5" customHeight="1">
      <c r="A16" s="20">
        <v>1</v>
      </c>
      <c r="B16" s="47" t="s">
        <v>44</v>
      </c>
      <c r="C16" s="57">
        <f>C17</f>
        <v>12985.400000000001</v>
      </c>
      <c r="D16" s="2"/>
    </row>
    <row r="17" spans="1:4" ht="34.5" customHeight="1">
      <c r="A17" s="20"/>
      <c r="B17" s="49" t="s">
        <v>178</v>
      </c>
      <c r="C17" s="58">
        <f>C18</f>
        <v>12985.400000000001</v>
      </c>
      <c r="D17" s="51"/>
    </row>
    <row r="18" spans="1:5" ht="45" customHeight="1">
      <c r="A18" s="20"/>
      <c r="B18" s="22" t="s">
        <v>81</v>
      </c>
      <c r="C18" s="59">
        <f>C21+C20+C19</f>
        <v>12985.400000000001</v>
      </c>
      <c r="D18" s="52"/>
      <c r="E18" s="6"/>
    </row>
    <row r="19" spans="1:5" ht="45" customHeight="1">
      <c r="A19" s="20"/>
      <c r="B19" s="53" t="s">
        <v>444</v>
      </c>
      <c r="C19" s="59">
        <f>'приложение 2'!G81</f>
        <v>0</v>
      </c>
      <c r="D19" s="52"/>
      <c r="E19" s="6"/>
    </row>
    <row r="20" spans="1:5" ht="53.25" customHeight="1">
      <c r="A20" s="20"/>
      <c r="B20" s="53" t="s">
        <v>453</v>
      </c>
      <c r="C20" s="59">
        <f>'приложение 3'!F80</f>
        <v>2355.3</v>
      </c>
      <c r="D20" s="52"/>
      <c r="E20" s="6"/>
    </row>
    <row r="21" spans="1:5" ht="31.5">
      <c r="A21" s="50"/>
      <c r="B21" s="53" t="s">
        <v>315</v>
      </c>
      <c r="C21" s="60">
        <f>'приложение 4 '!G68</f>
        <v>10630.1</v>
      </c>
      <c r="D21" s="8"/>
      <c r="E21" s="6"/>
    </row>
  </sheetData>
  <sheetProtection/>
  <mergeCells count="3">
    <mergeCell ref="A9:E9"/>
    <mergeCell ref="A10:E10"/>
    <mergeCell ref="C2:C5"/>
  </mergeCells>
  <printOptions/>
  <pageMargins left="1.68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="130" zoomScaleSheetLayoutView="130" zoomScalePageLayoutView="0" workbookViewId="0" topLeftCell="A16">
      <selection activeCell="H28" sqref="H28"/>
    </sheetView>
  </sheetViews>
  <sheetFormatPr defaultColWidth="9.00390625" defaultRowHeight="12.75"/>
  <cols>
    <col min="4" max="4" width="22.25390625" style="0" customWidth="1"/>
    <col min="8" max="8" width="1.875" style="0" customWidth="1"/>
    <col min="9" max="9" width="19.875" style="0" customWidth="1"/>
    <col min="10" max="10" width="24.00390625" style="0" customWidth="1"/>
    <col min="12" max="12" width="13.875" style="0" bestFit="1" customWidth="1"/>
    <col min="14" max="14" width="13.875" style="0" bestFit="1" customWidth="1"/>
  </cols>
  <sheetData>
    <row r="1" spans="2:9" s="6" customFormat="1" ht="15.75">
      <c r="B1" s="166"/>
      <c r="C1" s="166"/>
      <c r="D1" s="166"/>
      <c r="E1" s="166" t="s">
        <v>260</v>
      </c>
      <c r="F1" s="166"/>
      <c r="G1" s="166"/>
      <c r="H1" s="166"/>
      <c r="I1" s="166"/>
    </row>
    <row r="2" spans="2:9" s="6" customFormat="1" ht="45.75" customHeight="1">
      <c r="B2" s="167"/>
      <c r="C2" s="167"/>
      <c r="D2" s="167"/>
      <c r="E2" s="167" t="s">
        <v>494</v>
      </c>
      <c r="F2" s="167"/>
      <c r="G2" s="167"/>
      <c r="H2" s="167"/>
      <c r="I2" s="167"/>
    </row>
    <row r="3" spans="2:9" s="6" customFormat="1" ht="18" customHeight="1">
      <c r="B3" s="55"/>
      <c r="C3" s="55"/>
      <c r="D3" s="55"/>
      <c r="E3" s="167" t="str">
        <f>'приложение 1'!C6</f>
        <v>от "13" июля 2023 года №407</v>
      </c>
      <c r="F3" s="167"/>
      <c r="G3" s="167"/>
      <c r="H3" s="167"/>
      <c r="I3" s="167"/>
    </row>
    <row r="4" spans="1:9" ht="96" customHeight="1">
      <c r="A4" s="168" t="s">
        <v>509</v>
      </c>
      <c r="B4" s="168"/>
      <c r="C4" s="168"/>
      <c r="D4" s="168"/>
      <c r="E4" s="168"/>
      <c r="F4" s="168"/>
      <c r="G4" s="168"/>
      <c r="H4" s="168"/>
      <c r="I4" s="168"/>
    </row>
    <row r="5" spans="1:9" ht="14.25" customHeight="1">
      <c r="A5" s="170" t="str">
        <f>'приложение 6'!A10:E10</f>
        <v>за 2 квартал 2023 года</v>
      </c>
      <c r="B5" s="170"/>
      <c r="C5" s="170"/>
      <c r="D5" s="170"/>
      <c r="E5" s="170"/>
      <c r="F5" s="170"/>
      <c r="G5" s="170"/>
      <c r="H5" s="170"/>
      <c r="I5" s="170"/>
    </row>
    <row r="6" spans="1:9" ht="14.25" customHeight="1">
      <c r="A6" s="85"/>
      <c r="B6" s="85"/>
      <c r="C6" s="85"/>
      <c r="D6" s="85"/>
      <c r="E6" s="85"/>
      <c r="F6" s="85"/>
      <c r="G6" s="85"/>
      <c r="H6" s="85"/>
      <c r="I6" s="86" t="str">
        <f>'приложение 6'!C11</f>
        <v>Сумма (тыс.рублей)</v>
      </c>
    </row>
    <row r="7" spans="1:12" s="32" customFormat="1" ht="49.5" customHeight="1">
      <c r="A7" s="64" t="s">
        <v>249</v>
      </c>
      <c r="B7" s="64"/>
      <c r="C7" s="64"/>
      <c r="D7" s="64"/>
      <c r="E7" s="64"/>
      <c r="F7" s="64"/>
      <c r="G7" s="64"/>
      <c r="H7" s="64"/>
      <c r="I7" s="65">
        <f>I9+I12+I14+I16+I18+I20+I22</f>
        <v>69999.30000000002</v>
      </c>
      <c r="J7" s="66"/>
      <c r="L7" s="118"/>
    </row>
    <row r="8" spans="1:12" ht="15.75">
      <c r="A8" s="56"/>
      <c r="B8" s="56"/>
      <c r="C8" s="56"/>
      <c r="D8" s="56"/>
      <c r="E8" s="56"/>
      <c r="F8" s="56"/>
      <c r="G8" s="56"/>
      <c r="H8" s="56"/>
      <c r="I8" s="62"/>
      <c r="J8" s="117"/>
      <c r="L8" s="117"/>
    </row>
    <row r="9" spans="1:12" ht="21" customHeight="1">
      <c r="A9" s="169" t="s">
        <v>250</v>
      </c>
      <c r="B9" s="169"/>
      <c r="C9" s="169"/>
      <c r="D9" s="169"/>
      <c r="E9" s="169"/>
      <c r="F9" s="169"/>
      <c r="G9" s="169"/>
      <c r="H9" s="56"/>
      <c r="I9" s="62">
        <f>'приложение 3'!F15</f>
        <v>7542.9</v>
      </c>
      <c r="J9" s="63"/>
      <c r="L9" s="87"/>
    </row>
    <row r="10" spans="1:14" ht="15.75">
      <c r="A10" s="56" t="s">
        <v>304</v>
      </c>
      <c r="B10" s="56"/>
      <c r="C10" s="56"/>
      <c r="D10" s="56"/>
      <c r="E10" s="56"/>
      <c r="F10" s="56"/>
      <c r="G10" s="56"/>
      <c r="H10" s="56"/>
      <c r="I10" s="158">
        <v>1827.68508</v>
      </c>
      <c r="L10" s="114"/>
      <c r="N10" s="114">
        <f>L9+L12+L14+L16+L18+L20+L22</f>
        <v>0</v>
      </c>
    </row>
    <row r="11" spans="1:9" ht="15.75">
      <c r="A11" s="56"/>
      <c r="B11" s="56"/>
      <c r="C11" s="56"/>
      <c r="D11" s="56"/>
      <c r="E11" s="56"/>
      <c r="F11" s="56"/>
      <c r="G11" s="56"/>
      <c r="H11" s="56"/>
      <c r="I11" s="62"/>
    </row>
    <row r="12" spans="1:12" ht="15.75">
      <c r="A12" s="56" t="s">
        <v>251</v>
      </c>
      <c r="B12" s="56"/>
      <c r="C12" s="56"/>
      <c r="D12" s="56"/>
      <c r="E12" s="56"/>
      <c r="F12" s="56"/>
      <c r="G12" s="56"/>
      <c r="H12" s="56"/>
      <c r="I12" s="62">
        <f>'приложение 3'!F51</f>
        <v>696.2</v>
      </c>
      <c r="J12" s="63"/>
      <c r="L12" s="114"/>
    </row>
    <row r="13" spans="1:9" ht="15.75">
      <c r="A13" s="56"/>
      <c r="B13" s="56"/>
      <c r="C13" s="56"/>
      <c r="D13" s="56"/>
      <c r="E13" s="56"/>
      <c r="F13" s="56"/>
      <c r="G13" s="56"/>
      <c r="H13" s="56"/>
      <c r="I13" s="62"/>
    </row>
    <row r="14" spans="1:12" ht="15.75">
      <c r="A14" s="56" t="s">
        <v>252</v>
      </c>
      <c r="B14" s="56"/>
      <c r="C14" s="56"/>
      <c r="D14" s="56"/>
      <c r="E14" s="56"/>
      <c r="F14" s="56"/>
      <c r="G14" s="56"/>
      <c r="H14" s="56"/>
      <c r="I14" s="62">
        <f>'приложение 3'!F69</f>
        <v>18817.100000000002</v>
      </c>
      <c r="J14" s="63"/>
      <c r="L14" s="114"/>
    </row>
    <row r="15" spans="1:9" ht="15.75">
      <c r="A15" s="56"/>
      <c r="B15" s="56"/>
      <c r="C15" s="56"/>
      <c r="D15" s="56"/>
      <c r="E15" s="56"/>
      <c r="F15" s="56"/>
      <c r="G15" s="56"/>
      <c r="H15" s="56"/>
      <c r="I15" s="62"/>
    </row>
    <row r="16" spans="1:12" ht="15.75">
      <c r="A16" s="56" t="s">
        <v>253</v>
      </c>
      <c r="B16" s="56"/>
      <c r="C16" s="56"/>
      <c r="D16" s="56"/>
      <c r="E16" s="56"/>
      <c r="F16" s="56"/>
      <c r="G16" s="56"/>
      <c r="H16" s="56"/>
      <c r="I16" s="62">
        <f>'приложение 3'!F96</f>
        <v>39916.5</v>
      </c>
      <c r="J16" s="63"/>
      <c r="L16" s="114"/>
    </row>
    <row r="17" spans="1:9" ht="15.75">
      <c r="A17" s="56"/>
      <c r="B17" s="56"/>
      <c r="C17" s="56"/>
      <c r="D17" s="56"/>
      <c r="E17" s="56"/>
      <c r="F17" s="56"/>
      <c r="G17" s="56"/>
      <c r="H17" s="56"/>
      <c r="I17" s="62"/>
    </row>
    <row r="18" spans="1:12" ht="15.75">
      <c r="A18" s="56" t="s">
        <v>254</v>
      </c>
      <c r="B18" s="56"/>
      <c r="C18" s="56"/>
      <c r="D18" s="56"/>
      <c r="E18" s="56"/>
      <c r="F18" s="56"/>
      <c r="G18" s="56"/>
      <c r="H18" s="56"/>
      <c r="I18" s="62">
        <f>'приложение 3'!F165</f>
        <v>2721.3</v>
      </c>
      <c r="J18" s="63"/>
      <c r="L18" s="114"/>
    </row>
    <row r="19" spans="1:9" ht="15.75">
      <c r="A19" s="56"/>
      <c r="B19" s="56"/>
      <c r="C19" s="56"/>
      <c r="D19" s="56"/>
      <c r="E19" s="56"/>
      <c r="F19" s="56"/>
      <c r="G19" s="56"/>
      <c r="H19" s="56"/>
      <c r="I19" s="62"/>
    </row>
    <row r="20" spans="1:12" ht="15.75">
      <c r="A20" s="56" t="s">
        <v>255</v>
      </c>
      <c r="B20" s="56"/>
      <c r="C20" s="56"/>
      <c r="D20" s="56"/>
      <c r="E20" s="56"/>
      <c r="F20" s="56"/>
      <c r="G20" s="56"/>
      <c r="H20" s="56"/>
      <c r="I20" s="62">
        <f>'приложение 3'!F177</f>
        <v>305.3</v>
      </c>
      <c r="J20" s="63"/>
      <c r="L20" s="114"/>
    </row>
    <row r="21" ht="12.75">
      <c r="I21" s="63"/>
    </row>
    <row r="22" spans="1:12" ht="15.75">
      <c r="A22" s="56" t="s">
        <v>256</v>
      </c>
      <c r="B22" s="56"/>
      <c r="C22" s="56"/>
      <c r="D22" s="56"/>
      <c r="E22" s="56"/>
      <c r="F22" s="56"/>
      <c r="G22" s="56"/>
      <c r="H22" s="56"/>
      <c r="I22" s="62">
        <f>'приложение 3'!F193</f>
        <v>0</v>
      </c>
      <c r="J22" s="63"/>
      <c r="L22" s="114"/>
    </row>
    <row r="30" ht="18">
      <c r="I30" s="159"/>
    </row>
    <row r="34" ht="18">
      <c r="I34" s="159"/>
    </row>
  </sheetData>
  <sheetProtection/>
  <mergeCells count="8">
    <mergeCell ref="B1:D1"/>
    <mergeCell ref="E1:I1"/>
    <mergeCell ref="B2:D2"/>
    <mergeCell ref="E2:I2"/>
    <mergeCell ref="A4:I4"/>
    <mergeCell ref="A9:G9"/>
    <mergeCell ref="A5:I5"/>
    <mergeCell ref="E3:I3"/>
  </mergeCells>
  <printOptions/>
  <pageMargins left="1.21" right="0.63" top="0.66" bottom="1" header="0.5" footer="0.5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70" zoomScaleSheetLayoutView="70" zoomScalePageLayoutView="0" workbookViewId="0" topLeftCell="A10">
      <selection activeCell="C7" sqref="C7"/>
    </sheetView>
  </sheetViews>
  <sheetFormatPr defaultColWidth="9.00390625" defaultRowHeight="12.75"/>
  <cols>
    <col min="1" max="1" width="62.625" style="0" customWidth="1"/>
    <col min="2" max="2" width="60.125" style="0" customWidth="1"/>
    <col min="3" max="3" width="38.25390625" style="0" customWidth="1"/>
    <col min="4" max="4" width="19.75390625" style="0" hidden="1" customWidth="1"/>
    <col min="5" max="5" width="25.125" style="0" hidden="1" customWidth="1"/>
    <col min="8" max="8" width="25.375" style="0" customWidth="1"/>
  </cols>
  <sheetData>
    <row r="1" spans="1:5" ht="15.75">
      <c r="A1" s="69"/>
      <c r="B1" s="69"/>
      <c r="C1" s="151" t="s">
        <v>490</v>
      </c>
      <c r="D1" s="69" t="s">
        <v>337</v>
      </c>
      <c r="E1" s="69"/>
    </row>
    <row r="2" spans="1:5" ht="15">
      <c r="A2" s="69"/>
      <c r="B2" s="69"/>
      <c r="C2" s="172" t="s">
        <v>495</v>
      </c>
      <c r="D2" s="69" t="s">
        <v>454</v>
      </c>
      <c r="E2" s="69"/>
    </row>
    <row r="3" spans="1:5" ht="15">
      <c r="A3" s="69"/>
      <c r="B3" s="69"/>
      <c r="C3" s="172"/>
      <c r="D3" s="69" t="s">
        <v>455</v>
      </c>
      <c r="E3" s="69"/>
    </row>
    <row r="4" spans="1:5" ht="15">
      <c r="A4" s="69"/>
      <c r="B4" s="69"/>
      <c r="C4" s="172"/>
      <c r="D4" s="69" t="s">
        <v>456</v>
      </c>
      <c r="E4" s="69"/>
    </row>
    <row r="5" spans="1:5" ht="27" customHeight="1">
      <c r="A5" s="69"/>
      <c r="B5" s="69"/>
      <c r="C5" s="172"/>
      <c r="D5" s="69" t="s">
        <v>457</v>
      </c>
      <c r="E5" s="69"/>
    </row>
    <row r="6" spans="1:5" ht="15.75">
      <c r="A6" s="69"/>
      <c r="B6" s="69"/>
      <c r="C6" s="151" t="str">
        <f>'приложение 1'!C6</f>
        <v>от "13" июля 2023 года №407</v>
      </c>
      <c r="D6" s="69" t="s">
        <v>458</v>
      </c>
      <c r="E6" s="69"/>
    </row>
    <row r="7" ht="12.75">
      <c r="A7" s="3"/>
    </row>
    <row r="8" ht="12.75">
      <c r="A8" s="3"/>
    </row>
    <row r="9" spans="1:5" ht="18.75">
      <c r="A9" s="171" t="s">
        <v>493</v>
      </c>
      <c r="B9" s="171"/>
      <c r="C9" s="171"/>
      <c r="D9" s="171"/>
      <c r="E9" s="171"/>
    </row>
    <row r="10" spans="1:5" ht="18.75">
      <c r="A10" s="171" t="s">
        <v>492</v>
      </c>
      <c r="B10" s="171"/>
      <c r="C10" s="171"/>
      <c r="D10" s="171"/>
      <c r="E10" s="171"/>
    </row>
    <row r="11" spans="1:5" ht="18.75">
      <c r="A11" s="70"/>
      <c r="B11" s="72"/>
      <c r="C11" s="72" t="s">
        <v>489</v>
      </c>
      <c r="D11" s="72"/>
      <c r="E11" s="72" t="s">
        <v>381</v>
      </c>
    </row>
    <row r="12" spans="1:5" ht="18.75">
      <c r="A12" s="73" t="s">
        <v>7</v>
      </c>
      <c r="B12" s="73" t="s">
        <v>459</v>
      </c>
      <c r="C12" s="73" t="s">
        <v>460</v>
      </c>
      <c r="D12" s="73" t="s">
        <v>460</v>
      </c>
      <c r="E12" s="73" t="s">
        <v>461</v>
      </c>
    </row>
    <row r="13" spans="1:5" ht="78.75" customHeight="1">
      <c r="A13" s="130" t="s">
        <v>462</v>
      </c>
      <c r="B13" s="73" t="s">
        <v>463</v>
      </c>
      <c r="C13" s="156">
        <f>C21+C14</f>
        <v>-4637.263029999973</v>
      </c>
      <c r="D13" s="131">
        <f>D21+D14</f>
        <v>0</v>
      </c>
      <c r="E13" s="131">
        <f>E21+E14</f>
        <v>0</v>
      </c>
    </row>
    <row r="14" spans="1:5" ht="54" customHeight="1">
      <c r="A14" s="130" t="s">
        <v>464</v>
      </c>
      <c r="B14" s="73" t="s">
        <v>465</v>
      </c>
      <c r="C14" s="131">
        <f>C15+C18</f>
        <v>0</v>
      </c>
      <c r="D14" s="131">
        <f>D15+D18</f>
        <v>-9104.8</v>
      </c>
      <c r="E14" s="131">
        <f>E15+E18</f>
        <v>-9104.8</v>
      </c>
    </row>
    <row r="15" spans="1:5" ht="90" customHeight="1">
      <c r="A15" s="132" t="s">
        <v>466</v>
      </c>
      <c r="B15" s="133" t="s">
        <v>467</v>
      </c>
      <c r="C15" s="134">
        <f>C16</f>
        <v>0</v>
      </c>
      <c r="D15" s="134">
        <f>D16</f>
        <v>0</v>
      </c>
      <c r="E15" s="134">
        <f>E16</f>
        <v>0</v>
      </c>
    </row>
    <row r="16" spans="1:5" ht="79.5" customHeight="1">
      <c r="A16" s="132" t="s">
        <v>468</v>
      </c>
      <c r="B16" s="133" t="s">
        <v>469</v>
      </c>
      <c r="C16" s="134">
        <v>0</v>
      </c>
      <c r="D16" s="134">
        <v>0</v>
      </c>
      <c r="E16" s="134">
        <v>0</v>
      </c>
    </row>
    <row r="17" spans="1:5" ht="75.75" customHeight="1">
      <c r="A17" s="132" t="s">
        <v>470</v>
      </c>
      <c r="B17" s="133"/>
      <c r="C17" s="134">
        <v>0</v>
      </c>
      <c r="D17" s="134">
        <v>0</v>
      </c>
      <c r="E17" s="134">
        <v>0</v>
      </c>
    </row>
    <row r="18" spans="1:5" ht="105.75" customHeight="1">
      <c r="A18" s="132" t="s">
        <v>471</v>
      </c>
      <c r="B18" s="133" t="s">
        <v>472</v>
      </c>
      <c r="C18" s="134">
        <f>C19</f>
        <v>0</v>
      </c>
      <c r="D18" s="134">
        <f>D19</f>
        <v>-9104.8</v>
      </c>
      <c r="E18" s="134">
        <f>E19</f>
        <v>-9104.8</v>
      </c>
    </row>
    <row r="19" spans="1:5" ht="89.25" customHeight="1">
      <c r="A19" s="132" t="s">
        <v>473</v>
      </c>
      <c r="B19" s="133" t="s">
        <v>474</v>
      </c>
      <c r="C19" s="134">
        <v>0</v>
      </c>
      <c r="D19" s="134">
        <v>-9104.8</v>
      </c>
      <c r="E19" s="134">
        <v>-9104.8</v>
      </c>
    </row>
    <row r="20" spans="1:5" ht="67.5" customHeight="1">
      <c r="A20" s="132" t="s">
        <v>470</v>
      </c>
      <c r="B20" s="133"/>
      <c r="C20" s="134">
        <v>0</v>
      </c>
      <c r="D20" s="134">
        <v>0</v>
      </c>
      <c r="E20" s="134">
        <v>0</v>
      </c>
    </row>
    <row r="21" spans="1:5" ht="80.25" customHeight="1">
      <c r="A21" s="130" t="s">
        <v>475</v>
      </c>
      <c r="B21" s="73" t="s">
        <v>476</v>
      </c>
      <c r="C21" s="156">
        <f>C25+C22</f>
        <v>-4637.263029999973</v>
      </c>
      <c r="D21" s="131">
        <f>D25+D22</f>
        <v>9104.799999999988</v>
      </c>
      <c r="E21" s="131">
        <f>E25+E22</f>
        <v>9104.799999999988</v>
      </c>
    </row>
    <row r="22" spans="1:5" ht="41.25" customHeight="1">
      <c r="A22" s="132" t="s">
        <v>477</v>
      </c>
      <c r="B22" s="133" t="s">
        <v>478</v>
      </c>
      <c r="C22" s="134">
        <f aca="true" t="shared" si="0" ref="C22:E23">C23</f>
        <v>-74636.56302999999</v>
      </c>
      <c r="D22" s="134">
        <f t="shared" si="0"/>
        <v>-194745.9</v>
      </c>
      <c r="E22" s="134">
        <f t="shared" si="0"/>
        <v>-170131.6</v>
      </c>
    </row>
    <row r="23" spans="1:5" ht="66.75" customHeight="1">
      <c r="A23" s="132" t="s">
        <v>479</v>
      </c>
      <c r="B23" s="133" t="s">
        <v>480</v>
      </c>
      <c r="C23" s="134">
        <f t="shared" si="0"/>
        <v>-74636.56302999999</v>
      </c>
      <c r="D23" s="134">
        <f t="shared" si="0"/>
        <v>-194745.9</v>
      </c>
      <c r="E23" s="134">
        <f t="shared" si="0"/>
        <v>-170131.6</v>
      </c>
    </row>
    <row r="24" spans="1:5" ht="50.25" customHeight="1">
      <c r="A24" s="132" t="s">
        <v>481</v>
      </c>
      <c r="B24" s="133" t="s">
        <v>482</v>
      </c>
      <c r="C24" s="157">
        <f>-'приложение 1'!C14</f>
        <v>-74636.56302999999</v>
      </c>
      <c r="D24" s="135">
        <f>(-'[2]приложение 2'!D14)+(-D16)</f>
        <v>-194745.9</v>
      </c>
      <c r="E24" s="135">
        <f>(-'[2]приложение 2'!E14)+(-E16)</f>
        <v>-170131.6</v>
      </c>
    </row>
    <row r="25" spans="1:5" ht="55.5" customHeight="1">
      <c r="A25" s="132" t="s">
        <v>483</v>
      </c>
      <c r="B25" s="133" t="s">
        <v>484</v>
      </c>
      <c r="C25" s="134">
        <f aca="true" t="shared" si="1" ref="C25:E26">C26</f>
        <v>69999.30000000002</v>
      </c>
      <c r="D25" s="134">
        <f t="shared" si="1"/>
        <v>203850.69999999998</v>
      </c>
      <c r="E25" s="134">
        <f t="shared" si="1"/>
        <v>179236.4</v>
      </c>
    </row>
    <row r="26" spans="1:5" ht="54" customHeight="1">
      <c r="A26" s="132" t="s">
        <v>485</v>
      </c>
      <c r="B26" s="133" t="s">
        <v>486</v>
      </c>
      <c r="C26" s="134">
        <f t="shared" si="1"/>
        <v>69999.30000000002</v>
      </c>
      <c r="D26" s="134">
        <f t="shared" si="1"/>
        <v>203850.69999999998</v>
      </c>
      <c r="E26" s="134">
        <f t="shared" si="1"/>
        <v>179236.4</v>
      </c>
    </row>
    <row r="27" spans="1:5" ht="48.75" customHeight="1">
      <c r="A27" s="132" t="s">
        <v>487</v>
      </c>
      <c r="B27" s="133" t="s">
        <v>488</v>
      </c>
      <c r="C27" s="136">
        <f>'приложение 2'!G15-C19</f>
        <v>69999.30000000002</v>
      </c>
      <c r="D27" s="135">
        <f>'[2]приложение 2'!D14-D19</f>
        <v>203850.69999999998</v>
      </c>
      <c r="E27" s="135">
        <f>'[2]приложение 2'!E14-E19</f>
        <v>179236.4</v>
      </c>
    </row>
  </sheetData>
  <sheetProtection/>
  <mergeCells count="3">
    <mergeCell ref="A9:E9"/>
    <mergeCell ref="A10:E10"/>
    <mergeCell ref="C2:C5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User</cp:lastModifiedBy>
  <cp:lastPrinted>2023-04-18T05:49:40Z</cp:lastPrinted>
  <dcterms:created xsi:type="dcterms:W3CDTF">2008-11-17T10:13:17Z</dcterms:created>
  <dcterms:modified xsi:type="dcterms:W3CDTF">2023-07-13T13:59:17Z</dcterms:modified>
  <cp:category/>
  <cp:version/>
  <cp:contentType/>
  <cp:contentStatus/>
</cp:coreProperties>
</file>